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Willian\Desktop\"/>
    </mc:Choice>
  </mc:AlternateContent>
  <xr:revisionPtr revIDLastSave="0" documentId="13_ncr:1_{7432824A-3F5F-4CB7-B853-8DDEC2D0B52B}" xr6:coauthVersionLast="47" xr6:coauthVersionMax="47" xr10:uidLastSave="{00000000-0000-0000-0000-000000000000}"/>
  <bookViews>
    <workbookView xWindow="-120" yWindow="-120" windowWidth="38640" windowHeight="15840" activeTab="3" xr2:uid="{00000000-000D-0000-FFFF-FFFF00000000}"/>
  </bookViews>
  <sheets>
    <sheet name="ORÇAMENTÁRIA" sheetId="4" r:id="rId1"/>
    <sheet name="DESCRITIVA" sheetId="1" r:id="rId2"/>
    <sheet name="BDI" sheetId="3" r:id="rId3"/>
    <sheet name="CRONOGRAMA" sheetId="2" r:id="rId4"/>
  </sheets>
  <calcPr calcId="191029"/>
</workbook>
</file>

<file path=xl/calcChain.xml><?xml version="1.0" encoding="utf-8"?>
<calcChain xmlns="http://schemas.openxmlformats.org/spreadsheetml/2006/main">
  <c r="I10" i="1" l="1"/>
  <c r="C4" i="2"/>
  <c r="C7" i="2"/>
  <c r="C13" i="2"/>
  <c r="C28" i="2"/>
  <c r="C30" i="2"/>
  <c r="C35" i="2"/>
  <c r="C43" i="2"/>
  <c r="C45" i="2"/>
  <c r="A37" i="2"/>
  <c r="A38" i="2"/>
  <c r="A39" i="2"/>
  <c r="A40" i="2"/>
  <c r="A41" i="2"/>
  <c r="A42" i="2"/>
  <c r="A36" i="2"/>
  <c r="A32" i="2"/>
  <c r="A33" i="2"/>
  <c r="A34" i="2"/>
  <c r="A31" i="2"/>
  <c r="A29" i="2"/>
  <c r="A27" i="2"/>
  <c r="I14" i="3" l="1"/>
  <c r="B11" i="2"/>
  <c r="A11" i="2"/>
  <c r="B27" i="2"/>
  <c r="B14" i="2"/>
  <c r="A14" i="2"/>
  <c r="A4" i="2"/>
  <c r="B4" i="2"/>
  <c r="D4" i="2"/>
  <c r="A5" i="2"/>
  <c r="B5" i="2"/>
  <c r="A6" i="2"/>
  <c r="B6" i="2"/>
  <c r="A7" i="2"/>
  <c r="B7" i="2"/>
  <c r="D7" i="2"/>
  <c r="A8" i="2"/>
  <c r="B8" i="2"/>
  <c r="A9" i="2"/>
  <c r="B9" i="2"/>
  <c r="A10" i="2"/>
  <c r="B10" i="2"/>
  <c r="A12" i="2"/>
  <c r="B12" i="2"/>
  <c r="A13" i="2"/>
  <c r="B13" i="2"/>
  <c r="D13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8" i="2"/>
  <c r="B28" i="2"/>
  <c r="D28" i="2"/>
  <c r="B29" i="2"/>
  <c r="A30" i="2"/>
  <c r="B30" i="2"/>
  <c r="D30" i="2"/>
  <c r="B31" i="2"/>
  <c r="B32" i="2"/>
  <c r="B33" i="2"/>
  <c r="B34" i="2"/>
  <c r="A35" i="2"/>
  <c r="B35" i="2"/>
  <c r="D35" i="2"/>
  <c r="B36" i="2"/>
  <c r="B37" i="2"/>
  <c r="B38" i="2"/>
  <c r="B39" i="2"/>
  <c r="B40" i="2"/>
  <c r="B41" i="2"/>
  <c r="B42" i="2"/>
  <c r="A43" i="2"/>
  <c r="B43" i="2"/>
  <c r="D43" i="2"/>
  <c r="A44" i="2"/>
  <c r="B44" i="2"/>
  <c r="A45" i="2"/>
  <c r="B45" i="2"/>
  <c r="D45" i="2"/>
  <c r="A46" i="2"/>
  <c r="B46" i="2"/>
  <c r="E5" i="1" l="1"/>
  <c r="H215" i="1" s="1"/>
  <c r="I215" i="1" s="1"/>
  <c r="E5" i="4"/>
  <c r="H171" i="1"/>
  <c r="I171" i="1" s="1"/>
  <c r="H168" i="1"/>
  <c r="I168" i="1" s="1"/>
  <c r="H363" i="1"/>
  <c r="I363" i="1" s="1"/>
  <c r="H242" i="1"/>
  <c r="I242" i="1" s="1"/>
  <c r="H359" i="1"/>
  <c r="I359" i="1" s="1"/>
  <c r="H238" i="1"/>
  <c r="I238" i="1" s="1"/>
  <c r="H208" i="1"/>
  <c r="I208" i="1" s="1"/>
  <c r="H31" i="1"/>
  <c r="I31" i="1" s="1"/>
  <c r="H269" i="1"/>
  <c r="I269" i="1" s="1"/>
  <c r="H56" i="1"/>
  <c r="I56" i="1" s="1"/>
  <c r="H252" i="1"/>
  <c r="I252" i="1" s="1"/>
  <c r="H186" i="1"/>
  <c r="I186" i="1" s="1"/>
  <c r="H253" i="1"/>
  <c r="I253" i="1" s="1"/>
  <c r="H35" i="1"/>
  <c r="I35" i="1" s="1"/>
  <c r="H202" i="1"/>
  <c r="I202" i="1" s="1"/>
  <c r="H309" i="1"/>
  <c r="I309" i="1" s="1"/>
  <c r="H167" i="1"/>
  <c r="I167" i="1" s="1"/>
  <c r="H40" i="1"/>
  <c r="I40" i="1" s="1"/>
  <c r="H355" i="1"/>
  <c r="I355" i="1" s="1"/>
  <c r="H239" i="1"/>
  <c r="I239" i="1" s="1"/>
  <c r="H151" i="1"/>
  <c r="I151" i="1" s="1"/>
  <c r="H32" i="1"/>
  <c r="I32" i="1" s="1"/>
  <c r="H141" i="1"/>
  <c r="I141" i="1" s="1"/>
  <c r="H183" i="1"/>
  <c r="I183" i="1" s="1"/>
  <c r="H178" i="1"/>
  <c r="I178" i="1" s="1"/>
  <c r="H399" i="1"/>
  <c r="I399" i="1" s="1"/>
  <c r="H95" i="1"/>
  <c r="I95" i="1" s="1"/>
  <c r="H248" i="1"/>
  <c r="I248" i="1" s="1"/>
  <c r="H287" i="1"/>
  <c r="I287" i="1" s="1"/>
  <c r="H185" i="1"/>
  <c r="I185" i="1" s="1"/>
  <c r="H28" i="1"/>
  <c r="I28" i="1" s="1"/>
  <c r="H387" i="1"/>
  <c r="I387" i="1" s="1"/>
  <c r="H197" i="1"/>
  <c r="I197" i="1" s="1"/>
  <c r="H364" i="1"/>
  <c r="I364" i="1" s="1"/>
  <c r="H289" i="1"/>
  <c r="H163" i="1"/>
  <c r="I163" i="1" s="1"/>
  <c r="H68" i="1"/>
  <c r="I68" i="1" s="1"/>
  <c r="H301" i="1"/>
  <c r="I301" i="1" s="1"/>
  <c r="H121" i="1"/>
  <c r="I121" i="1" s="1"/>
  <c r="H394" i="1"/>
  <c r="I394" i="1" s="1"/>
  <c r="H325" i="1"/>
  <c r="I325" i="1" s="1"/>
  <c r="H380" i="1"/>
  <c r="I380" i="1" s="1"/>
  <c r="H213" i="1"/>
  <c r="I213" i="1" s="1"/>
  <c r="H54" i="1"/>
  <c r="I54" i="1" s="1"/>
  <c r="H159" i="1"/>
  <c r="I159" i="1" s="1"/>
  <c r="H136" i="1"/>
  <c r="H206" i="1"/>
  <c r="I206" i="1" s="1"/>
  <c r="H395" i="1"/>
  <c r="I395" i="1" s="1"/>
  <c r="H374" i="1"/>
  <c r="I374" i="1" s="1"/>
  <c r="H143" i="1"/>
  <c r="I143" i="1" s="1"/>
  <c r="H177" i="1"/>
  <c r="I177" i="1" s="1"/>
  <c r="H373" i="1"/>
  <c r="I373" i="1" s="1"/>
  <c r="H272" i="1"/>
  <c r="H225" i="1"/>
  <c r="I225" i="1" s="1"/>
  <c r="H323" i="1"/>
  <c r="I323" i="1" s="1"/>
  <c r="H55" i="1"/>
  <c r="I55" i="1" s="1"/>
  <c r="H164" i="1"/>
  <c r="I164" i="1" s="1"/>
  <c r="H34" i="1"/>
  <c r="I34" i="1" s="1"/>
  <c r="H114" i="1"/>
  <c r="I114" i="1" s="1"/>
  <c r="H288" i="1"/>
  <c r="I288" i="1" s="1"/>
  <c r="H47" i="1"/>
  <c r="I47" i="1" s="1"/>
  <c r="H204" i="1"/>
  <c r="I204" i="1" s="1"/>
  <c r="H378" i="1"/>
  <c r="I378" i="1" s="1"/>
  <c r="H62" i="1"/>
  <c r="I62" i="1" s="1"/>
  <c r="H236" i="1"/>
  <c r="I236" i="1" s="1"/>
  <c r="H249" i="1"/>
  <c r="I249" i="1" s="1"/>
  <c r="H135" i="1"/>
  <c r="H324" i="1"/>
  <c r="I324" i="1" s="1"/>
  <c r="H104" i="1"/>
  <c r="I104" i="1" s="1"/>
  <c r="H48" i="1"/>
  <c r="I48" i="1" s="1"/>
  <c r="H98" i="1"/>
  <c r="I98" i="1" s="1"/>
  <c r="H113" i="1"/>
  <c r="I113" i="1" s="1"/>
  <c r="H243" i="1"/>
  <c r="I243" i="1" s="1"/>
  <c r="H13" i="1"/>
  <c r="I13" i="1" s="1"/>
  <c r="H105" i="1"/>
  <c r="I105" i="1" s="1"/>
  <c r="H85" i="1"/>
  <c r="I85" i="1" s="1"/>
  <c r="H315" i="1"/>
  <c r="I315" i="1" s="1"/>
  <c r="H365" i="1"/>
  <c r="I365" i="1" s="1"/>
  <c r="H96" i="1"/>
  <c r="I96" i="1" s="1"/>
  <c r="H198" i="1"/>
  <c r="I198" i="1" s="1"/>
  <c r="H367" i="1"/>
  <c r="I367" i="1" s="1"/>
  <c r="H299" i="1"/>
  <c r="I299" i="1" s="1"/>
  <c r="H173" i="1"/>
  <c r="I173" i="1" s="1"/>
  <c r="H340" i="1"/>
  <c r="I340" i="1" s="1"/>
  <c r="H191" i="1"/>
  <c r="I191" i="1" s="1"/>
  <c r="H386" i="1"/>
  <c r="I386" i="1" s="1"/>
  <c r="H270" i="1"/>
  <c r="I270" i="1" s="1"/>
  <c r="H329" i="1"/>
  <c r="I329" i="1" s="1"/>
  <c r="H81" i="1"/>
  <c r="I81" i="1" s="1"/>
  <c r="H210" i="1"/>
  <c r="I210" i="1" s="1"/>
  <c r="H111" i="1"/>
  <c r="I111" i="1" s="1"/>
  <c r="H21" i="1"/>
  <c r="I21" i="1" s="1"/>
  <c r="H226" i="1"/>
  <c r="I226" i="1" s="1"/>
  <c r="H100" i="1"/>
  <c r="I100" i="1" s="1"/>
  <c r="H245" i="1"/>
  <c r="I245" i="1" s="1"/>
  <c r="H391" i="1"/>
  <c r="I391" i="1" s="1"/>
  <c r="H314" i="1"/>
  <c r="I314" i="1" s="1"/>
  <c r="H396" i="1"/>
  <c r="I396" i="1" s="1"/>
  <c r="H319" i="1"/>
  <c r="I319" i="1" s="1"/>
  <c r="H61" i="1"/>
  <c r="I61" i="1" s="1"/>
  <c r="H273" i="1"/>
  <c r="F274" i="1"/>
  <c r="F273" i="1"/>
  <c r="F272" i="1"/>
  <c r="H90" i="1" l="1"/>
  <c r="I90" i="1" s="1"/>
  <c r="H237" i="1"/>
  <c r="I237" i="1" s="1"/>
  <c r="H17" i="1"/>
  <c r="I17" i="1" s="1"/>
  <c r="H200" i="1"/>
  <c r="I200" i="1" s="1"/>
  <c r="H123" i="1"/>
  <c r="I123" i="1" s="1"/>
  <c r="H181" i="1"/>
  <c r="I181" i="1" s="1"/>
  <c r="H112" i="1"/>
  <c r="I112" i="1" s="1"/>
  <c r="H402" i="1"/>
  <c r="I402" i="1" s="1"/>
  <c r="H342" i="1"/>
  <c r="I342" i="1" s="1"/>
  <c r="H251" i="1"/>
  <c r="I251" i="1" s="1"/>
  <c r="H227" i="1"/>
  <c r="I227" i="1" s="1"/>
  <c r="H214" i="1"/>
  <c r="I214" i="1" s="1"/>
  <c r="H366" i="1"/>
  <c r="I366" i="1" s="1"/>
  <c r="H142" i="1"/>
  <c r="I142" i="1" s="1"/>
  <c r="H344" i="1"/>
  <c r="I344" i="1" s="1"/>
  <c r="H400" i="1"/>
  <c r="I400" i="1" s="1"/>
  <c r="H348" i="1"/>
  <c r="I348" i="1" s="1"/>
  <c r="I346" i="1" s="1"/>
  <c r="H51" i="4" s="1"/>
  <c r="C42" i="2" s="1"/>
  <c r="H295" i="1"/>
  <c r="I295" i="1" s="1"/>
  <c r="H358" i="1"/>
  <c r="I358" i="1" s="1"/>
  <c r="H29" i="1"/>
  <c r="I29" i="1" s="1"/>
  <c r="H339" i="1"/>
  <c r="I339" i="1" s="1"/>
  <c r="H160" i="1"/>
  <c r="I160" i="1" s="1"/>
  <c r="H146" i="1"/>
  <c r="I146" i="1" s="1"/>
  <c r="H385" i="1"/>
  <c r="I385" i="1" s="1"/>
  <c r="H66" i="1"/>
  <c r="I66" i="1" s="1"/>
  <c r="H379" i="1"/>
  <c r="I379" i="1" s="1"/>
  <c r="H57" i="1"/>
  <c r="I57" i="1" s="1"/>
  <c r="H157" i="1"/>
  <c r="I157" i="1" s="1"/>
  <c r="H42" i="1"/>
  <c r="I42" i="1" s="1"/>
  <c r="H310" i="1"/>
  <c r="I310" i="1" s="1"/>
  <c r="H127" i="1"/>
  <c r="I127" i="1" s="1"/>
  <c r="H368" i="1"/>
  <c r="I368" i="1" s="1"/>
  <c r="H39" i="1"/>
  <c r="I39" i="1" s="1"/>
  <c r="H162" i="1"/>
  <c r="I162" i="1" s="1"/>
  <c r="H255" i="1"/>
  <c r="I255" i="1" s="1"/>
  <c r="H97" i="1"/>
  <c r="I97" i="1" s="1"/>
  <c r="H12" i="1"/>
  <c r="I12" i="1" s="1"/>
  <c r="H9" i="4" s="1"/>
  <c r="C5" i="2" s="1"/>
  <c r="H356" i="1"/>
  <c r="I356" i="1" s="1"/>
  <c r="H343" i="1"/>
  <c r="I343" i="1" s="1"/>
  <c r="H211" i="1"/>
  <c r="I211" i="1" s="1"/>
  <c r="H375" i="1"/>
  <c r="I375" i="1" s="1"/>
  <c r="H166" i="1"/>
  <c r="I166" i="1" s="1"/>
  <c r="H179" i="1"/>
  <c r="I179" i="1" s="1"/>
  <c r="H102" i="1"/>
  <c r="I102" i="1" s="1"/>
  <c r="H403" i="1"/>
  <c r="I403" i="1" s="1"/>
  <c r="H397" i="1"/>
  <c r="I397" i="1" s="1"/>
  <c r="H137" i="1"/>
  <c r="H294" i="1"/>
  <c r="I294" i="1" s="1"/>
  <c r="H341" i="1"/>
  <c r="I341" i="1" s="1"/>
  <c r="H119" i="1"/>
  <c r="I119" i="1" s="1"/>
  <c r="H115" i="1"/>
  <c r="I115" i="1" s="1"/>
  <c r="H381" i="1"/>
  <c r="I381" i="1" s="1"/>
  <c r="H246" i="1"/>
  <c r="I246" i="1" s="1"/>
  <c r="H393" i="1"/>
  <c r="I393" i="1" s="1"/>
  <c r="H300" i="1"/>
  <c r="I300" i="1" s="1"/>
  <c r="H150" i="1"/>
  <c r="I150" i="1" s="1"/>
  <c r="H256" i="1"/>
  <c r="I256" i="1" s="1"/>
  <c r="H190" i="1"/>
  <c r="I190" i="1" s="1"/>
  <c r="H22" i="1"/>
  <c r="I22" i="1" s="1"/>
  <c r="H235" i="1"/>
  <c r="I235" i="1" s="1"/>
  <c r="H331" i="1"/>
  <c r="I331" i="1" s="1"/>
  <c r="H232" i="1"/>
  <c r="I232" i="1" s="1"/>
  <c r="H165" i="1"/>
  <c r="I165" i="1" s="1"/>
  <c r="H207" i="1"/>
  <c r="I207" i="1" s="1"/>
  <c r="H228" i="1"/>
  <c r="I228" i="1" s="1"/>
  <c r="H60" i="1"/>
  <c r="I60" i="1" s="1"/>
  <c r="H390" i="1"/>
  <c r="I390" i="1" s="1"/>
  <c r="H229" i="1"/>
  <c r="I229" i="1" s="1"/>
  <c r="H209" i="1"/>
  <c r="I209" i="1" s="1"/>
  <c r="H67" i="1"/>
  <c r="I67" i="1" s="1"/>
  <c r="H244" i="1"/>
  <c r="I244" i="1" s="1"/>
  <c r="I45" i="1"/>
  <c r="H16" i="4" s="1"/>
  <c r="C11" i="2" s="1"/>
  <c r="H184" i="1"/>
  <c r="I184" i="1" s="1"/>
  <c r="H333" i="1"/>
  <c r="I333" i="1" s="1"/>
  <c r="H133" i="1"/>
  <c r="I133" i="1" s="1"/>
  <c r="H203" i="1"/>
  <c r="I203" i="1" s="1"/>
  <c r="H302" i="1"/>
  <c r="I302" i="1" s="1"/>
  <c r="H216" i="1"/>
  <c r="H392" i="1"/>
  <c r="I392" i="1" s="1"/>
  <c r="H58" i="1"/>
  <c r="I58" i="1" s="1"/>
  <c r="H152" i="1"/>
  <c r="I152" i="1" s="1"/>
  <c r="H205" i="1"/>
  <c r="I205" i="1" s="1"/>
  <c r="H233" i="1"/>
  <c r="I233" i="1" s="1"/>
  <c r="H337" i="1"/>
  <c r="I337" i="1" s="1"/>
  <c r="H221" i="1"/>
  <c r="I221" i="1" s="1"/>
  <c r="H161" i="1"/>
  <c r="I161" i="1" s="1"/>
  <c r="H99" i="1"/>
  <c r="I99" i="1" s="1"/>
  <c r="H230" i="1"/>
  <c r="I230" i="1" s="1"/>
  <c r="H240" i="1"/>
  <c r="I240" i="1" s="1"/>
  <c r="H261" i="1"/>
  <c r="I261" i="1" s="1"/>
  <c r="I259" i="1" s="1"/>
  <c r="H33" i="4" s="1"/>
  <c r="C27" i="2" s="1"/>
  <c r="H170" i="1"/>
  <c r="I170" i="1" s="1"/>
  <c r="H145" i="1"/>
  <c r="I145" i="1" s="1"/>
  <c r="H193" i="1"/>
  <c r="I193" i="1" s="1"/>
  <c r="H389" i="1"/>
  <c r="I389" i="1" s="1"/>
  <c r="H41" i="1"/>
  <c r="I41" i="1" s="1"/>
  <c r="H281" i="1"/>
  <c r="I281" i="1" s="1"/>
  <c r="H247" i="1"/>
  <c r="I247" i="1" s="1"/>
  <c r="H250" i="1"/>
  <c r="I250" i="1" s="1"/>
  <c r="H59" i="1"/>
  <c r="I59" i="1" s="1"/>
  <c r="H223" i="1"/>
  <c r="I223" i="1" s="1"/>
  <c r="H63" i="1"/>
  <c r="H49" i="1"/>
  <c r="I49" i="1" s="1"/>
  <c r="H158" i="1"/>
  <c r="I158" i="1" s="1"/>
  <c r="H180" i="1"/>
  <c r="I180" i="1" s="1"/>
  <c r="H86" i="1"/>
  <c r="I86" i="1" s="1"/>
  <c r="H53" i="1"/>
  <c r="I53" i="1" s="1"/>
  <c r="H282" i="1"/>
  <c r="I282" i="1" s="1"/>
  <c r="H43" i="1"/>
  <c r="I43" i="1" s="1"/>
  <c r="H286" i="1"/>
  <c r="H144" i="1"/>
  <c r="I144" i="1" s="1"/>
  <c r="H354" i="1"/>
  <c r="I354" i="1" s="1"/>
  <c r="H30" i="1"/>
  <c r="I30" i="1" s="1"/>
  <c r="H376" i="1"/>
  <c r="I376" i="1" s="1"/>
  <c r="H382" i="1"/>
  <c r="I382" i="1" s="1"/>
  <c r="H101" i="1"/>
  <c r="I101" i="1" s="1"/>
  <c r="H388" i="1"/>
  <c r="I388" i="1" s="1"/>
  <c r="H401" i="1"/>
  <c r="I401" i="1" s="1"/>
  <c r="H77" i="1"/>
  <c r="I77" i="1" s="1"/>
  <c r="H254" i="1"/>
  <c r="I254" i="1" s="1"/>
  <c r="H217" i="1"/>
  <c r="I217" i="1" s="1"/>
  <c r="H222" i="1"/>
  <c r="I222" i="1" s="1"/>
  <c r="H64" i="1"/>
  <c r="I64" i="1" s="1"/>
  <c r="H338" i="1"/>
  <c r="I338" i="1" s="1"/>
  <c r="I335" i="1" s="1"/>
  <c r="H50" i="4" s="1"/>
  <c r="C41" i="2" s="1"/>
  <c r="H199" i="1"/>
  <c r="I199" i="1" s="1"/>
  <c r="H362" i="1"/>
  <c r="I362" i="1" s="1"/>
  <c r="H398" i="1"/>
  <c r="I398" i="1" s="1"/>
  <c r="H65" i="1"/>
  <c r="I65" i="1" s="1"/>
  <c r="H241" i="1"/>
  <c r="I241" i="1" s="1"/>
  <c r="H293" i="1"/>
  <c r="I293" i="1" s="1"/>
  <c r="H172" i="1"/>
  <c r="I172" i="1" s="1"/>
  <c r="H201" i="1"/>
  <c r="I201" i="1" s="1"/>
  <c r="H122" i="1"/>
  <c r="I122" i="1" s="1"/>
  <c r="H231" i="1"/>
  <c r="I231" i="1" s="1"/>
  <c r="H23" i="1"/>
  <c r="I23" i="1" s="1"/>
  <c r="H182" i="1"/>
  <c r="I182" i="1" s="1"/>
  <c r="H234" i="1"/>
  <c r="I234" i="1" s="1"/>
  <c r="H33" i="1"/>
  <c r="I33" i="1" s="1"/>
  <c r="H189" i="1"/>
  <c r="I189" i="1" s="1"/>
  <c r="H332" i="1"/>
  <c r="I332" i="1" s="1"/>
  <c r="H107" i="1"/>
  <c r="I107" i="1" s="1"/>
  <c r="H192" i="1"/>
  <c r="I192" i="1" s="1"/>
  <c r="H120" i="1"/>
  <c r="I120" i="1" s="1"/>
  <c r="H220" i="1"/>
  <c r="I220" i="1" s="1"/>
  <c r="H187" i="1"/>
  <c r="I187" i="1" s="1"/>
  <c r="H357" i="1"/>
  <c r="I357" i="1" s="1"/>
  <c r="H109" i="1"/>
  <c r="I109" i="1" s="1"/>
  <c r="H361" i="1"/>
  <c r="I361" i="1" s="1"/>
  <c r="H377" i="1"/>
  <c r="I377" i="1" s="1"/>
  <c r="H75" i="1"/>
  <c r="I75" i="1" s="1"/>
  <c r="H274" i="1"/>
  <c r="H218" i="1"/>
  <c r="I218" i="1" s="1"/>
  <c r="H212" i="1"/>
  <c r="I212" i="1" s="1"/>
  <c r="H76" i="1"/>
  <c r="I76" i="1" s="1"/>
  <c r="H27" i="1"/>
  <c r="I27" i="1" s="1"/>
  <c r="H330" i="1"/>
  <c r="I330" i="1" s="1"/>
  <c r="H132" i="1"/>
  <c r="I132" i="1" s="1"/>
  <c r="H169" i="1"/>
  <c r="I169" i="1" s="1"/>
  <c r="H106" i="1"/>
  <c r="I106" i="1" s="1"/>
  <c r="H224" i="1"/>
  <c r="I224" i="1" s="1"/>
  <c r="H257" i="1"/>
  <c r="I257" i="1" s="1"/>
  <c r="H219" i="1"/>
  <c r="I219" i="1" s="1"/>
  <c r="H383" i="1"/>
  <c r="I383" i="1" s="1"/>
  <c r="I273" i="1"/>
  <c r="I272" i="1"/>
  <c r="I274" i="1"/>
  <c r="I175" i="1" l="1"/>
  <c r="H31" i="4" s="1"/>
  <c r="C25" i="2" s="1"/>
  <c r="I266" i="1"/>
  <c r="H36" i="4" s="1"/>
  <c r="C29" i="2" s="1"/>
  <c r="I317" i="1"/>
  <c r="H47" i="4" s="1"/>
  <c r="C38" i="2" s="1"/>
  <c r="I351" i="1" l="1"/>
  <c r="H54" i="4" s="1"/>
  <c r="C44" i="2" s="1"/>
  <c r="I37" i="1"/>
  <c r="H15" i="4" s="1"/>
  <c r="C10" i="2" s="1"/>
  <c r="I15" i="1"/>
  <c r="H10" i="4" s="1"/>
  <c r="C6" i="2" s="1"/>
  <c r="I291" i="1" l="1"/>
  <c r="H41" i="4" s="1"/>
  <c r="C33" i="2" s="1"/>
  <c r="I312" i="1"/>
  <c r="H46" i="4" s="1"/>
  <c r="C37" i="2" s="1"/>
  <c r="F289" i="1"/>
  <c r="I289" i="1" s="1"/>
  <c r="F286" i="1"/>
  <c r="I286" i="1" s="1"/>
  <c r="I279" i="1"/>
  <c r="H39" i="4" s="1"/>
  <c r="C31" i="2" s="1"/>
  <c r="F216" i="1"/>
  <c r="I216" i="1" s="1"/>
  <c r="F137" i="1"/>
  <c r="I137" i="1" s="1"/>
  <c r="F136" i="1"/>
  <c r="I136" i="1" s="1"/>
  <c r="F135" i="1"/>
  <c r="I135" i="1" s="1"/>
  <c r="I125" i="1"/>
  <c r="H26" i="4" s="1"/>
  <c r="C20" i="2" s="1"/>
  <c r="I88" i="1"/>
  <c r="H23" i="4" s="1"/>
  <c r="C17" i="2" s="1"/>
  <c r="I83" i="1"/>
  <c r="H22" i="4" s="1"/>
  <c r="C16" i="2" s="1"/>
  <c r="I79" i="1"/>
  <c r="H21" i="4" s="1"/>
  <c r="C15" i="2" s="1"/>
  <c r="I92" i="1" l="1"/>
  <c r="H24" i="4" s="1"/>
  <c r="C18" i="2" s="1"/>
  <c r="I73" i="1"/>
  <c r="H20" i="4" s="1"/>
  <c r="C14" i="2" s="1"/>
  <c r="I129" i="1"/>
  <c r="H27" i="4" s="1"/>
  <c r="C21" i="2" s="1"/>
  <c r="I117" i="1"/>
  <c r="H25" i="4" s="1"/>
  <c r="C19" i="2" s="1"/>
  <c r="I307" i="1"/>
  <c r="H45" i="4" s="1"/>
  <c r="C36" i="2" s="1"/>
  <c r="I321" i="1"/>
  <c r="H48" i="4" s="1"/>
  <c r="C39" i="2" s="1"/>
  <c r="I297" i="1"/>
  <c r="H42" i="4" s="1"/>
  <c r="C34" i="2" s="1"/>
  <c r="I327" i="1"/>
  <c r="H49" i="4" s="1"/>
  <c r="C40" i="2" s="1"/>
  <c r="I25" i="1"/>
  <c r="H14" i="4" s="1"/>
  <c r="C9" i="2" s="1"/>
  <c r="I284" i="1"/>
  <c r="H40" i="4" s="1"/>
  <c r="C32" i="2" s="1"/>
  <c r="I371" i="1"/>
  <c r="H57" i="4" s="1"/>
  <c r="C46" i="2" s="1"/>
  <c r="I51" i="1"/>
  <c r="H17" i="4" s="1"/>
  <c r="C12" i="2" s="1"/>
  <c r="I139" i="1"/>
  <c r="H28" i="4" s="1"/>
  <c r="C22" i="2" s="1"/>
  <c r="I148" i="1"/>
  <c r="H29" i="4" s="1"/>
  <c r="C23" i="2" s="1"/>
  <c r="I19" i="1"/>
  <c r="H13" i="4" s="1"/>
  <c r="C8" i="2" s="1"/>
  <c r="I195" i="1"/>
  <c r="H32" i="4" s="1"/>
  <c r="C26" i="2" s="1"/>
  <c r="I154" i="1"/>
  <c r="H30" i="4" s="1"/>
  <c r="C24" i="2" s="1"/>
  <c r="E6" i="1" l="1"/>
  <c r="E6" i="4" s="1"/>
  <c r="I9" i="4" l="1"/>
  <c r="I10" i="4"/>
  <c r="I13" i="4"/>
  <c r="H59" i="4"/>
  <c r="C47" i="2" s="1"/>
  <c r="I14" i="4"/>
  <c r="D9" i="2" s="1"/>
  <c r="I9" i="2" s="1"/>
  <c r="I25" i="4"/>
  <c r="D19" i="2" s="1"/>
  <c r="F19" i="2" s="1"/>
  <c r="I33" i="4"/>
  <c r="D27" i="2" s="1"/>
  <c r="F27" i="2" s="1"/>
  <c r="I47" i="4"/>
  <c r="D38" i="2" s="1"/>
  <c r="I38" i="2" s="1"/>
  <c r="I36" i="4"/>
  <c r="D29" i="2" s="1"/>
  <c r="J29" i="2" s="1"/>
  <c r="I48" i="4"/>
  <c r="D39" i="2" s="1"/>
  <c r="J39" i="2" s="1"/>
  <c r="I22" i="4"/>
  <c r="D16" i="2" s="1"/>
  <c r="G16" i="2" s="1"/>
  <c r="I54" i="4"/>
  <c r="D44" i="2" s="1"/>
  <c r="J44" i="2" s="1"/>
  <c r="I23" i="4"/>
  <c r="D17" i="2" s="1"/>
  <c r="F17" i="2" s="1"/>
  <c r="I15" i="4"/>
  <c r="D10" i="2" s="1"/>
  <c r="I10" i="2" s="1"/>
  <c r="I26" i="4"/>
  <c r="D20" i="2" s="1"/>
  <c r="I20" i="2" s="1"/>
  <c r="I16" i="4"/>
  <c r="D11" i="2" s="1"/>
  <c r="H11" i="2" s="1"/>
  <c r="I17" i="4"/>
  <c r="D12" i="2" s="1"/>
  <c r="J12" i="2" s="1"/>
  <c r="I27" i="4"/>
  <c r="D21" i="2" s="1"/>
  <c r="J21" i="2" s="1"/>
  <c r="I39" i="4"/>
  <c r="D31" i="2" s="1"/>
  <c r="G31" i="2" s="1"/>
  <c r="I49" i="4"/>
  <c r="D40" i="2" s="1"/>
  <c r="I40" i="2" s="1"/>
  <c r="I42" i="4"/>
  <c r="D34" i="2" s="1"/>
  <c r="J34" i="2" s="1"/>
  <c r="I31" i="4"/>
  <c r="D25" i="2" s="1"/>
  <c r="E25" i="2" s="1"/>
  <c r="I24" i="4"/>
  <c r="D18" i="2" s="1"/>
  <c r="H18" i="2" s="1"/>
  <c r="I28" i="4"/>
  <c r="D22" i="2" s="1"/>
  <c r="J22" i="2" s="1"/>
  <c r="I21" i="4"/>
  <c r="D15" i="2" s="1"/>
  <c r="E15" i="2" s="1"/>
  <c r="I41" i="4"/>
  <c r="D33" i="2" s="1"/>
  <c r="H33" i="2" s="1"/>
  <c r="I51" i="4"/>
  <c r="D42" i="2" s="1"/>
  <c r="J42" i="2" s="1"/>
  <c r="I45" i="4"/>
  <c r="D36" i="2" s="1"/>
  <c r="E36" i="2" s="1"/>
  <c r="I32" i="4"/>
  <c r="D26" i="2" s="1"/>
  <c r="F26" i="2" s="1"/>
  <c r="I20" i="4"/>
  <c r="D14" i="2" s="1"/>
  <c r="E14" i="2" s="1"/>
  <c r="I40" i="4"/>
  <c r="D32" i="2" s="1"/>
  <c r="J32" i="2" s="1"/>
  <c r="I50" i="4"/>
  <c r="D41" i="2" s="1"/>
  <c r="H41" i="2" s="1"/>
  <c r="I29" i="4"/>
  <c r="D23" i="2" s="1"/>
  <c r="I23" i="2" s="1"/>
  <c r="I30" i="4"/>
  <c r="I57" i="4"/>
  <c r="I46" i="4"/>
  <c r="D8" i="2"/>
  <c r="F8" i="2" s="1"/>
  <c r="D46" i="2"/>
  <c r="J46" i="2" s="1"/>
  <c r="D37" i="2"/>
  <c r="G37" i="2" s="1"/>
  <c r="D24" i="2"/>
  <c r="G24" i="2" s="1"/>
  <c r="D6" i="2"/>
  <c r="E6" i="2" s="1"/>
  <c r="I59" i="4" l="1"/>
  <c r="D47" i="2" s="1"/>
  <c r="D5" i="2"/>
  <c r="F5" i="2" s="1"/>
  <c r="F47" i="2" s="1"/>
  <c r="H5" i="2" l="1"/>
  <c r="H47" i="2" s="1"/>
  <c r="J5" i="2"/>
  <c r="J47" i="2" s="1"/>
  <c r="G5" i="2"/>
  <c r="G47" i="2" s="1"/>
  <c r="E5" i="2"/>
  <c r="E47" i="2" s="1"/>
  <c r="I5" i="2"/>
  <c r="I47" i="2" s="1"/>
  <c r="K47" i="2" l="1"/>
</calcChain>
</file>

<file path=xl/sharedStrings.xml><?xml version="1.0" encoding="utf-8"?>
<sst xmlns="http://schemas.openxmlformats.org/spreadsheetml/2006/main" count="1573" uniqueCount="625">
  <si>
    <t>BATALHÃO DE POLICIA MILITAR AMBIENTAL DE PROTEÇÃO ANIMAL</t>
  </si>
  <si>
    <t>OBRA:</t>
  </si>
  <si>
    <t>REFORMA DO BATALHÃO DE POLICIA MILITAR AMBIENTAL DE PROTEÇÃO ANIMAL</t>
  </si>
  <si>
    <t>TABELA DE REFERÊNCIA</t>
  </si>
  <si>
    <t>LOCAL:</t>
  </si>
  <si>
    <t>AVENIDA CÔNEGO GUIMARÃES, S/N°., LOTEAMENTO CIDADE DE DEUS, BAIRRO: SANTA IZABEL</t>
  </si>
  <si>
    <t>PASSEIO PÚBLICO</t>
  </si>
  <si>
    <t>TOTAL:</t>
  </si>
  <si>
    <t>ITEM</t>
  </si>
  <si>
    <t>FONTE</t>
  </si>
  <si>
    <t>COD.</t>
  </si>
  <si>
    <t>DESCRIÇÃO</t>
  </si>
  <si>
    <t>UN.</t>
  </si>
  <si>
    <t>QUANT.</t>
  </si>
  <si>
    <t>PREÇO</t>
  </si>
  <si>
    <t>PREÇO FINAL</t>
  </si>
  <si>
    <t>SEM REF.</t>
  </si>
  <si>
    <t>CALÇADA DE CONCRETO - RESISTÊNCIA À COMPRESSÃO DE CONCRETO - FCK &gt; 20 MPa. ESPESSURA 6 CM, ARMADURA BASE CA-60 (4,2MM, MALHA 10 X 10 CM). BASE SOLO COMPACTADO COM BRITA SEPARADORA. COM INSTALAÇÃO DE PISO TATIL DE CONCRETO COM 70 CM DE DISTÂNCIA DO LIMITE DO LOTE.</t>
  </si>
  <si>
    <t>M2</t>
  </si>
  <si>
    <t>PISO TATIL DE CONCRETO - DIRECIONAL E ALERTA,  25 X 25 X 2,5* CM</t>
  </si>
  <si>
    <t>UN</t>
  </si>
  <si>
    <t>MEIO-FIO OU GUIA DE CONCRETO, PRE-MOLDADO, COMP 1 M, *30 X 12/15* CM (H X L1/L2)</t>
  </si>
  <si>
    <t>M</t>
  </si>
  <si>
    <t>M3</t>
  </si>
  <si>
    <t>ABRIGO DE LIXO</t>
  </si>
  <si>
    <t>3.1</t>
  </si>
  <si>
    <t>SERVIÇO DE ALVENARIA DE VEDAÇÃO DE BLOCOS VAZADOS DE CERÂMICA DE 9X19X19CM (ESPESSURA 9CM), PARA EDIFICAÇÃO HABITACIONAL UNIFAMILIAR (CASA) E EDIFICAÇÃO PÚBLICA PADRÃO.</t>
  </si>
  <si>
    <t>3.2</t>
  </si>
  <si>
    <t>SERVIÇO DE ABERTURA DE VÃO EM ALVENARIA, 1,00 M X 1,20 M (L X H) E ESQUADRAMENTO</t>
  </si>
  <si>
    <t>3.3</t>
  </si>
  <si>
    <t>VERGA PRÉ-MOLDADA PARA PORTAS COM ATÉ 1,5 M DE VÃO.</t>
  </si>
  <si>
    <t>PORTÃO METÁLICO GRADEADO 1,00M X 1,20M (COM DOBRADIÇAS E TRANCA)</t>
  </si>
  <si>
    <t>UM</t>
  </si>
  <si>
    <t>DIMENSIONAMENTO E EXECUÇÃO DE FUNDAÇÃO PARA ABRIGO DE LIXO (DIMENSSÕES EM PROJETO)</t>
  </si>
  <si>
    <t>DIMENSIONAMENTO E EXECUÇÃO LAJE IMPERMEABILIZADA PARA COBERTURA (DIMENSSÕES 1,30M X 2,10M X 0,10M)</t>
  </si>
  <si>
    <t>PAISAGISMO</t>
  </si>
  <si>
    <t>4.1</t>
  </si>
  <si>
    <t>4.2</t>
  </si>
  <si>
    <t>GRAMA ESMERALDA OU SAO CARLOS OU CURITIBANA, EM PLACAS, SEM PLANTIO</t>
  </si>
  <si>
    <t xml:space="preserve">M2    </t>
  </si>
  <si>
    <t>4.3</t>
  </si>
  <si>
    <t>TERRA VEGETAL ADUBADA A GRANEL</t>
  </si>
  <si>
    <t>MUDA CIPRESTE ITALIANO ( CUPRESSUS SEMPERSVIREN)</t>
  </si>
  <si>
    <t>MUDA CAMARÃO AMARELO (PACHYSTACHYS LUTEA)</t>
  </si>
  <si>
    <t>PEDRA BRITADA N. 2 (19 A 38 MM) POSTO PEDREIRA/FORNECEDOR</t>
  </si>
  <si>
    <t>BANCO RETO DE CONRETO PRÉ-MOLDADO COM ENCOSTO (1,50M DE COMPRIMENTO, TIPO PRAÇA)</t>
  </si>
  <si>
    <t>CALÇADA DE CONCRETO - RESISTÊNCIA À COMPRESSÃO DE CONCRETO - FCK &gt; 20 MPa. ESPESSURA 6 CM, ARMADURA BASE CA-60 (4,2MM, MALHA 10 X 10 CM). BASE SOLO COMPACTADO COM BRITA SEPARADORA.</t>
  </si>
  <si>
    <t>MEIO-FIO OU GUIA DE CONCRETO PRE MOLDADO, COMP 80 CM, *30 X 10/10* (H X L1/L2) (PARA BALIZA ESTACIONAMENTO)</t>
  </si>
  <si>
    <t xml:space="preserve">UN    </t>
  </si>
  <si>
    <t xml:space="preserve">MASSA ÚNICA, PARA RECEBIMENTO DE PINTURA, EM ARGAMASSA TRAÇO 1:2:8, PREPARO MECÂNICO COM BETONEIRA 400L, APLICADA MANUALMENTE EM FACES INTERNAS DE PAREDES, ESPESSURA DE 20MM,  </t>
  </si>
  <si>
    <t>EMBOÇO, PARA RECEBIMENTO DE CERÂMICA, EM ARGAMASSA TRAÇO 1:2:8, PREPARO MECÂNICO COM BETONEIRA 400L, APLICADO MANUALMENTE EM FACES INTERNAS DE PAREDES, PARA AMBIENTE COM ÁREA ENTRE 5M2 E 10M2, ESPESSURA DE 20MM, COM EXECUÇÃO DE TALISCAS.</t>
  </si>
  <si>
    <t>PISO EM CERAMICA ESMALTADA EXTRA, PEI MAIOR OU IGUAL A 4, FORMATO MENOR OU IGUAL A 2025 CM2</t>
  </si>
  <si>
    <t>BLOCO ADMINISTRATIVO</t>
  </si>
  <si>
    <t>ALVENÁRIA</t>
  </si>
  <si>
    <t>5.1</t>
  </si>
  <si>
    <t>FECHAMENTO DE VÃOS DA COBERTURA (MEIA TESOURA METÁLICA) EM PLACA CIMENTICIA LISA E = 10 MM, DE 1,20 X *2,50* M (SEM AMIANTO)</t>
  </si>
  <si>
    <t>CALÇADA EXTERNA</t>
  </si>
  <si>
    <t>6.1</t>
  </si>
  <si>
    <t>7.1</t>
  </si>
  <si>
    <t>JANELAS</t>
  </si>
  <si>
    <t>7.2</t>
  </si>
  <si>
    <t>7.3</t>
  </si>
  <si>
    <t>JANELA BASCULANTE, EM ALUMINIO PERFIL 20, 80 X 60 CM (A X L), 4 FLS (1 FIXA E 3 MOVEIS), ACABAMENTO BRANCO OU BRILHANTE, BATENTE DE 3 A 4 CM, COM VIDRO 4 MM, SEM GUARNICAO</t>
  </si>
  <si>
    <t>PORTAS EM VIDRO</t>
  </si>
  <si>
    <t>REVESTIMENTO PAREDES</t>
  </si>
  <si>
    <t>8.1</t>
  </si>
  <si>
    <t>PISO PORCELANATO, BORDA RETA, EXTRA, FORMATO MAIOR QUE 2025 CM2</t>
  </si>
  <si>
    <t xml:space="preserve">M2 </t>
  </si>
  <si>
    <t>10.1</t>
  </si>
  <si>
    <t>PINTURAS</t>
  </si>
  <si>
    <t>ESQUADRIAS</t>
  </si>
  <si>
    <t>11.1</t>
  </si>
  <si>
    <t>PINTURA ESMALTE BRILHANTE PARA MADEIRA, DUAS DEMAOS, SOBRE
FUNDO NIVELADOR BRANCO</t>
  </si>
  <si>
    <t>PINTURA ESMALTE FOSCO, DUAS DEMAOS, SOBRE SUPERFICIE METALICA,
INCLUSO UMA DEMAO DE FUNDO ANTICORROSIVO. UTILIZACAO DE REVOLVER ( AR-COMPRIMIDO).</t>
  </si>
  <si>
    <t>APLICAÇÃO MANUAL DE PINTURA COM TINTA LÁTEX ACRÍLICA EM PAREDES E FORRO,
DUAS DEMÃOS. (PINTURA TEXTURIZADA EM PAREDES EXTERNAS)</t>
  </si>
  <si>
    <t>ACESSIBILIDADE</t>
  </si>
  <si>
    <t>12.1</t>
  </si>
  <si>
    <t>BARRA DE APOIO RETA, EM ALUMINIO, COMPRIMENTO 80 CM, DIAMETRO MINIMO 3 CM</t>
  </si>
  <si>
    <t>12.2</t>
  </si>
  <si>
    <t>BARRA DE APOIO RETA, EM ALUMINIO, COMPRIMENTO 70CM, DIAMETRO MINIMO 3 CM</t>
  </si>
  <si>
    <t>12.3</t>
  </si>
  <si>
    <t>BARRA DE APOIO RETA, EM ALUMINIO, COMPRIMENTO 60CM, DIAMETRO MINIMO 3 CM</t>
  </si>
  <si>
    <t>12.4</t>
  </si>
  <si>
    <t>GUARDA CORPO EM AÇO INOX, H=1,10</t>
  </si>
  <si>
    <t>12.5</t>
  </si>
  <si>
    <t>GUARDA CORPO EM AÇO INOX, H=1,10M COM CORRIMÃO DUPLO H=0,90M</t>
  </si>
  <si>
    <t>12.6</t>
  </si>
  <si>
    <t>FITA ADESIVA LIXA FAIXA ANTIDERRAPANTE PARA AMBIENTES EXTERNOS</t>
  </si>
  <si>
    <t>DRENAGEM PLUVIAL</t>
  </si>
  <si>
    <t>13.1</t>
  </si>
  <si>
    <t>TUBO PVC, SERIE R, DN 150 MM, PARA ESGOTO OU AGUAS PLUVIAIS PREDIAL (NBR 5688)</t>
  </si>
  <si>
    <t>13.2</t>
  </si>
  <si>
    <t>JOELHO, PVC SERIE R, 90 GRAUS, DN 150 MM, PARA ESGOTO PREDIAL</t>
  </si>
  <si>
    <t>13.3</t>
  </si>
  <si>
    <t>RUFO INTERNO/EXTERNO DE CHAPA DE ACO GALVANIZADA NUM 24, CORTE 25 CM</t>
  </si>
  <si>
    <t>ESCAVAÇÃO MANUAL DE VALA COM PROFUNDIDADE MENOR OU IGUAL A
1,30 M. AF_03/2016</t>
  </si>
  <si>
    <t>CAIXA DE PASSAGEM 30X30X40 COM TAMPA E DRENO BRITA</t>
  </si>
  <si>
    <t>HIDROSANITÁRIO</t>
  </si>
  <si>
    <t>LOUÇAS, METAIS E ACESSÓRIOS</t>
  </si>
  <si>
    <t>14.1</t>
  </si>
  <si>
    <t>BACIA SANITARIA (VASO) CONVENCIONAL PARA PCD, SEM FURO FRONTAL, DE LOUCA BRANCA (SEM ASSENTO)</t>
  </si>
  <si>
    <t>BACIA SANITARIA (VASO) COM CAIXA ACOPLADA, SIFAO APARENTE, DE LOUCA BRANCA (SEM ASSENTO)</t>
  </si>
  <si>
    <t>ASSENTO SANITARIO DE PLASTICO, TIPO CONVENCIONAL</t>
  </si>
  <si>
    <t>LAVATORIO DE CANTO DE LOUCA BRANCA, SUSPENSO (SEM COLUNA), DIMENSOES *40 X 30* CM (L X C)</t>
  </si>
  <si>
    <t>LAVATORIO DE LOUCA BRANCA, COM COLUNA, DIMENSOES *44 X 35* CM (L X C)</t>
  </si>
  <si>
    <t>CHUVEIRO COMUM EM PLASTICO BRANCO, COM CANO, 3 TEMPERATURAS, 5500 W (110/220 V)</t>
  </si>
  <si>
    <t>REGISTRO PRESSAO COM ACABAMENTO E CANOPLA CROMADA, SIMPLES, BITOLA 3/4 " (REF 1416)</t>
  </si>
  <si>
    <t>TORNEIRA DE MESA/BANCADA, PARA LAVATORIO, FIXA, METALICA CROMADA, PADRAO POPULAR, 1/2 " OU 3/4 " (REF 1193)</t>
  </si>
  <si>
    <t>ENGATE/RABICHO FLEXIVEL PLASTICO (PVC OU ABS) BRANCO 1/2 " X 40 CM</t>
  </si>
  <si>
    <t>REGISTRO GAVETA COM ACABAMENTO E CANOPLA CROMADOS, SIMPLES, BITOLA 3/4 " (REF 1509)</t>
  </si>
  <si>
    <t>REGISTRO GAVETA COM ACABAMENTO E CANOPLA CROMADOS, SIMPLES, BITOLA 1 1/2 " (REF 1509)</t>
  </si>
  <si>
    <t>REGISTRO GAVETA COM ACABAMENTO E CANOPLA CROMADOS, SIMPLES, BITOLA 1 " (REF 1509)</t>
  </si>
  <si>
    <t>VALVULA DE DESCARGA METALICA, BASE 1 1/2 " E ACABAMENTO METALICO CROMADO</t>
  </si>
  <si>
    <t>REGISTRO GAVETA BRUTO EM LATAO FORJADO, BITOLA 1 1/2 " (REF 1509)</t>
  </si>
  <si>
    <t>PAPELEIRA DE PAREDE EM METAL CROMADO SEM TAMPA</t>
  </si>
  <si>
    <t>SABONETEIRA PLASTICA TIPO DISPENSER PARA SABONETE LIQUIDO COM RESERVATORIO 800 A 1500 ML</t>
  </si>
  <si>
    <t>SABONETEIRA DE PAREDE EM METAL CROMADO</t>
  </si>
  <si>
    <t>INSTALAÇÕES ELÉTRICAS</t>
  </si>
  <si>
    <t>15.1</t>
  </si>
  <si>
    <t>CABO DE COBRE, FLEXIVEL, CLASSE 4 OU 5, ISOLACAO EM PVC/A, ANTICHAMA BWF-B, 1 CONDUTOR, 450/750 V, SECAO NOMINAL 2,5 MM2</t>
  </si>
  <si>
    <t>15.2</t>
  </si>
  <si>
    <t>CABO DE COBRE, FLEXIVEL, CLASSE 4 OU 5, ISOLACAO EM PVC/A, ANTICHAMA BWF-B, 1 CONDUTOR, 450/750 V, SECAO NOMINAL 4 MM2</t>
  </si>
  <si>
    <t>15.3</t>
  </si>
  <si>
    <t>CABO DE COBRE, FLEXIVEL, CLASSE 4 OU 5, ISOLACAO EM PVC/A, ANTICHAMA BWF-B, 1 CONDUTOR, 450/750 V, SECAO NOMINAL 6 MM2</t>
  </si>
  <si>
    <t>15.4</t>
  </si>
  <si>
    <t>CABO DE COBRE, FLEXIVEL, CLASSE 4 OU 5, ISOLACAO EM PVC/A, ANTICHAMA BWF-B, COBERTURA PVC-ST1, ANTICHAMA BWF-B, 1 CONDUTOR, 0,6/1 KV, SECAO NOMINAL 16 MM2</t>
  </si>
  <si>
    <t>15.5</t>
  </si>
  <si>
    <t>CABO DE COBRE, FLEXIVEL, CLASSE 4 OU 5, ISOLACAO EM PVC/A, ANTICHAMA BWF-B, COBERTURA PVC-ST1, ANTICHAMA BWF-B, 1 CONDUTOR, 0,6/1 KV, SECAO NOMINAL 35 MM2</t>
  </si>
  <si>
    <t>CABO DE COBRE, FLEXIVEL, CLASSE 4 OU 5, ISOLACAO EM PVC/A, ANTICHAMA BWF-B, COBERTURA PVC-ST1, ANTICHAMA BWF-B, 1 CONDUTOR, 0,6/1 KV, SECAO NOMINAL 70 MM2</t>
  </si>
  <si>
    <t>CABO DE COBRE, FLEXIVEL, CLASSE 4 OU 5, ISOLACAO EM PVC/A, ANTICHAMA BWF-B, COBERTURA PVC-ST1, ANTICHAMA BWF-B, 1 CONDUTOR, 0,6/1 KV, SECAO NOMINAL 95 MM2</t>
  </si>
  <si>
    <t>CABO DE COBRE, FLEXIVEL, CLASSE 4 OU 5, ISOLACAO EM PVC/A, ANTICHAMA BWF-B, COBERTURA PVC-ST1, ANTICHAMA BWF-B, 1 CONDUTOR, 0,6/1 KV, SECAO NOMINAL 120 MM2</t>
  </si>
  <si>
    <t>CABO DE COBRE, FLEXIVEL, CLASSE 4 OU 5, ISOLACAO EM PVC/A, ANTICHAMA BWF-B, COBERTURA PVC-ST1, ANTICHAMA BWF-B, 1 CONDUTOR, 0,6/1 KV, SECAO NOMINAL 185 MM2</t>
  </si>
  <si>
    <t>TERMINAL METALICO A PRESSAO PARA 1 CABO DE 16 MM2, COM 1 FURO DE FIXACAO</t>
  </si>
  <si>
    <t>TERMINAL METALICO A PRESSAO PARA 1 CABO DE 35 MM2, COM 1 FURO DE FIXACAO</t>
  </si>
  <si>
    <t>TERMINAL METALICO A PRESSAO PARA 1 CABO DE 70 MM2, COM 1 FURO DE FIXACAO</t>
  </si>
  <si>
    <t>TERMINAL METALICO A PRESSAO PARA 1 CABO DE 95 MM2, COM 1 FURO DE FIXACAO</t>
  </si>
  <si>
    <t>TERMINAL METALICO A PRESSAO PARA 1 CABO DE 120 MM2, COM 1 FURO DE FIXACAO</t>
  </si>
  <si>
    <t>TERMINAL METALICO A PRESSAO PARA 1 CABO DE 185 MM2, COM 1 FURO DE FIXACAO</t>
  </si>
  <si>
    <t>INTERRUPTOR SIMPLES 10A, 250V, CONJUNTO MONTADO PARA SOBREPOR 4" X 2" (CAIXA + MODULO)</t>
  </si>
  <si>
    <t>INTERRUPTOR SIMPLES 10A, 250V, CONJUNTO MONTADO PARA SOBREPOR 4" X 2" (CAIXA + 2 MODULOS)</t>
  </si>
  <si>
    <t>INTERRUPTOR SIMPLES + TOMADA 2P+T 10A, 250V, CONJUNTO MONTADO PARA EMBUTIR 4" X 2" (PLACA + SUPORTE + MODULOS)</t>
  </si>
  <si>
    <t>INTERRUPTOR PARALELO 10A, 250V, CONJUNTO MONTADO PARA EMBUTIR 4" X 2" (PLACA + SUPORTE + MODULO)</t>
  </si>
  <si>
    <t>TOMADA 2P+T 10A, 250V, CONJUNTO MONTADO PARA EMBUTIR 4" X 2" (PLACA + SUPORTE + MODULO)</t>
  </si>
  <si>
    <t>TOMADA 2P+T 20A 250V, CONJUNTO MONTADO PARA EMBUTIR 4" X 2" (PLACA + SUPORTE + MODULO)</t>
  </si>
  <si>
    <t>DISJUNTOR MONOPOLAR TIPO DIN, CORRENTE NOMINAL DE 10A -
FORNECIMENTO E INSTALAÇÃO. AF_04/2016</t>
  </si>
  <si>
    <t>DISJUNTOR MONOPOLAR TIPO DIN, CORRENTE NOMINAL DE 16A -
FORNECIMENTO E INSTALAÇÃO. AF_04/2016</t>
  </si>
  <si>
    <t>DISJUNTOR BIPOLAR TIPO DIN, CORRENTE NOMINAL DE 10A -
FORNECIMENTO E INSTALAÇÃO. AF_04/2016</t>
  </si>
  <si>
    <t>DISJUNTOR BIPOLAR TIPO DIN, CORRENTE NOMINAL DE 16A -
FORNECIMENTO E INSTALAÇÃO. AF_04/2016</t>
  </si>
  <si>
    <t>DISJUNTOR BIPOLAR TIPO DIN, CORRENTE NOMINAL DE 20A -
FORNECIMENTO E INSTALAÇÃO. AF_04/2016</t>
  </si>
  <si>
    <t>DISJUNTOR BIPOLAR TIPO DIN, CORRENTE NOMINAL DE 25A -
FORNECIMENTO E INSTALAÇÃO. AF_04/2016</t>
  </si>
  <si>
    <t>DISJUNTOR TERMOMAGNETICO TRIPOLAR 150 A / 600 V, TIPO FXD / ICC - 35 KA</t>
  </si>
  <si>
    <t>CAIXA OCTOGONAL DE FUNDO MOVEL, EM PVC, DE 3" X 3", PARA ELETRODUTO FLEXIVEL CORRUGADO</t>
  </si>
  <si>
    <t>ELETRODUTO DE PVC RIGIDO ROSCAVEL DE 3/4 ", SEM LUVA</t>
  </si>
  <si>
    <t>ELETRODUTO DE PVC RIGIDO ROSCAVEL DE 1 ", SEM LUVA</t>
  </si>
  <si>
    <t>ELETRODUTO DE PVC RIGIDO ROSCAVEL DE 1 1/2 ", SEM LUVA</t>
  </si>
  <si>
    <t>ELETRODUTO DE PVC RIGIDO ROSCAVEL DE 3 ", SEM LUVA</t>
  </si>
  <si>
    <t>ELETRODUTO DE PVC RIGIDO ROSCAVEL DE 4 ", SEM LUVA</t>
  </si>
  <si>
    <t>CURVA 90 GRAUS, LONGA, DE PVC RIGIDO ROSCAVEL, DE 3/4", PARA ELETRODUTO</t>
  </si>
  <si>
    <t>CURVA 90 GRAUS, LONGA, DE PVC RIGIDO ROSCAVEL, DE 1", PARA ELETRODUTO</t>
  </si>
  <si>
    <t>CURVA 90 GRAUS, LONGA, DE PVC RIGIDO ROSCAVEL, DE 1 1/2", PARA ELETRODUTO</t>
  </si>
  <si>
    <t>CURVA 90 GRAUS, LONGA, DE PVC RIGIDO ROSCAVEL, DE 3", PARA ELETRODUTO</t>
  </si>
  <si>
    <t>CURVA 90 GRAUS, LONGA, DE PVC RIGIDO ROSCAVEL, DE 4", PARA ELETRODUTO</t>
  </si>
  <si>
    <t>LUVA EM PVC RIGIDO ROSCAVEL, DE 3/4", PARA ELETRODUTO</t>
  </si>
  <si>
    <t>LUVA EM PVC RIGIDO ROSCAVEL, DE 1", PARA ELETRODUTO</t>
  </si>
  <si>
    <t>LUVA EM PVC RIGIDO ROSCAVEL, DE 1 1/2", PARA ELETRODUTO</t>
  </si>
  <si>
    <t>LUVA EM PVC RIGIDO ROSCAVEL, DE 3", PARA ELETRODUTO</t>
  </si>
  <si>
    <t>LUVA EM PVC RIGIDO ROSCAVEL, DE 4", PARA ELETRODUTO</t>
  </si>
  <si>
    <t>RELE FOTOELETRICO INTERNO E EXTERNO BIVOLT 1000 W, DE CONECTOR, SEM BASE</t>
  </si>
  <si>
    <t>LAMPADA LED 10 W BIVOLT BRANCA, FORMATO TRADICIONAL (BASE E27)</t>
  </si>
  <si>
    <t>DUTO ESPIRAL FLEXIVEL SINGELO PEAD D=75MM(3") REVESTIDO COM PVC COM FIO GUIA DE ACO GALVANIZADO, LANCADO DIRETO NO SOLO, INCL CONEXOES</t>
  </si>
  <si>
    <t>CAIXA DE PASSAGEM 40X40X50 FUNDO BRITA COM TAMPA</t>
  </si>
  <si>
    <t>REATERRO MANUAL DE VALAS COM COMPACTAÇÃO MECANIZADA.
AF_04/2016</t>
  </si>
  <si>
    <t>FORNECIMENTO E INSTALAÇÃO DE PLACA DE SINALIZAÇÃO DE ENERGIA
(20X20CM)</t>
  </si>
  <si>
    <t>FORNECIMENTO E INSTALAÇÃO DE INTERRUPTOR DIFERENCIAL RESIDUAL,
2 POLOS, SENSIBILIDADE 30 MA, CORRENTE DE 25 A</t>
  </si>
  <si>
    <t>FORNECIMENTO E INSTALAÇÃO DE ELETRODUTODUTO PEAD FLEXIVEL PAREDE SIMPLES, CORRUGACAO HELICOIDAL, COR PRETA, SEM ROSCA, DE 1 1/2",  PARA CABEAMENTO SUBTERRANEO (NBR 15715)</t>
  </si>
  <si>
    <t>FORNECIMENTO E INSTALAÇÃO DE ELETRODUTODUTO PEAD FLEXIVEL PAREDE SIMPLES, CORRUGACAO HELICOIDAL, COR PRETA, SEM ROSCA, DE
4",  PARA CABEAMENTO SUBTERRANEO (NBR 15715)</t>
  </si>
  <si>
    <t xml:space="preserve"> </t>
  </si>
  <si>
    <t>FORNECIMENTO E INSTALAÇÃO DE LUMINARIA LED REFLETOR RETANGULAR
BIVOLT, LUZ BRANCA, 50 W</t>
  </si>
  <si>
    <t>ABRACADEIRA EM ACO PARA AMARRACAO DE ELETRODUTOS, TIPO D, COM 3/4" E PARAFUSO DE FIXACAO</t>
  </si>
  <si>
    <t>ABRACADEIRA EM ACO PARA AMARRACAO DE ELETRODUTOS, TIPO D, COM 1" E PARAFUSO DE FIXACAO</t>
  </si>
  <si>
    <t>QUADRO DE DISTRIBUICAO, SEM BARRAMENTO, EM PVC, DE EMBUTIR, PARA 12 DISJUNTORES NEMA OU 16 DISJUNTORES DIN</t>
  </si>
  <si>
    <t>FORNECIMENTO E INSTALAÇÃO DE DISJUNTOR TRIPOLAR DIM - 80A</t>
  </si>
  <si>
    <t>FORNECIMENTO E INSTALAÇÃO DE LUMINARIA EMBUTIR REDONDA BRANCA
VIDRO CENTRO, PARA 02 LÂMPADAS DE LED, COM 02 SOQUETES BASE E-27, EXCLUINDO LÂMPADAS.</t>
  </si>
  <si>
    <t>SPDA</t>
  </si>
  <si>
    <t>16.1</t>
  </si>
  <si>
    <t>CABO DE COBRE NU 35 MM2 MEIO-DURO</t>
  </si>
  <si>
    <t>16.2</t>
  </si>
  <si>
    <t>CABO DE COBRE NU 50 MM2 MEIO-DURO</t>
  </si>
  <si>
    <t>16.3</t>
  </si>
  <si>
    <t>CABO DE COBRE, FLEXIVEL, CLASSE 4 OU 5, ISOLACAO EM PVC/A, ANTICHAMA BWF-B, COBERTURA PVC-ST1, ANTICHAMA BWF-B, 1 CONDUTOR, 0,6/1 KV, SECAO NOMINAL 50 MM2</t>
  </si>
  <si>
    <t>16.4</t>
  </si>
  <si>
    <t>TERMINAL METALICO A PRESSAO PARA 1 CABO DE 50 MM2, COM 1 FURO DE FIXACAO</t>
  </si>
  <si>
    <t>16.5</t>
  </si>
  <si>
    <t>HASTE DE ATERRAMENTO EM ACO COM 3,00 M DE COMPRIMENTO E DN = 5/8", REVESTIDA COM BAIXA CAMADA DE COBRE, COM CONECTOR TIPO GRAMPO</t>
  </si>
  <si>
    <t>16.6</t>
  </si>
  <si>
    <t>ELETRODUTO DE PVC RIGIDO ROSCAVEL DE 2 ", SEM LUVA</t>
  </si>
  <si>
    <t>CURVA 90 GRAUS, LONGA, DE PVC RIGIDO ROSCAVEL, DE 2", PARA ELETRODUTO</t>
  </si>
  <si>
    <t>LUVA EM PVC RIGIDO ROSCAVEL, DE 2", PARA ELETRODUTO</t>
  </si>
  <si>
    <t>CONECTOR METALICO TIPO PARAFUSO FENDIDO (SPLIT BOLT), PARA CABOS ATE 35 MM2</t>
  </si>
  <si>
    <t>COMPOSIÇÕES SPDA</t>
  </si>
  <si>
    <t>FORNECIMENTO E INSTALAÇÃO DE CAIXA DE EQUALIZAÇÃO DE EMBUTIR,
COM BARRAMENTO E 9 TERMINAIS, APROX. 26X26X10 CM</t>
  </si>
  <si>
    <t>FORNECIMENTO E INSTALAÇÃO DE CONECTOR DE MEDIÇÃO C/ 2
PARAFUSOS</t>
  </si>
  <si>
    <t>FORNECIMENTO E INSTALAÇÃO DE SOLDA EXOTÉRMICA CABO-HASTE COM
CARTUCHO Nº115 E MOLDE CABO 50mm²-  HASTE 5/8"</t>
  </si>
  <si>
    <t>FORNECIMENTO E INSTALAÇÃO DE SOLDA EXOTÉRMICA CABO-CABO COM
CARTUCHO Nº 32 E MOLDE TIPO "T" CABO 35mm²- CABO 35mm²</t>
  </si>
  <si>
    <t>FORNECIMENTO E INSTALAÇÃO DE SUPORTE ISOLADOR PARA CANTO 90°
REFORCADO ROSCA SOBERBA EM FG C ISOLADOR</t>
  </si>
  <si>
    <t>FORNECIMENTO E INSTALAÇÃO DE CAIXA INSPECAO, CONCRETO PRE
MOLDADO, CIRCULAR, COM TAMPA, D = 40* CM</t>
  </si>
  <si>
    <t>FORNECIMENTO E INSTALAÇÃO DE SUPORTE ISOLADOR SIMPLES DIAMETRO
NOMINAL 5/16", COM ROSCA SOBERBA E BUCHA</t>
  </si>
  <si>
    <t>FORNECIMENTO E INSTALAÇÃO DE SUPORTE ISOLADOR REFORCADO
DIAMETRO NOMINAL 5/16", COM ROSCA SOBERBA E BUCHA</t>
  </si>
  <si>
    <t>FORNECIMENTO E INSTALAÇÃO DE BUCHA DE NYLON SEM ABA S6, COM PARAFUSO DE 4,20 X 40 MM EM ACO ZINCADO COM ROSCA SOBERBA,
CABECA CHATA E FENDA PHILLIPS</t>
  </si>
  <si>
    <t>FORNECIMENTO E INSTALAÇÃO DE PARAFUSO CHATO INOX 1/4 X 5/8" E
PORCA SEXTEVADA INOX 1/4"</t>
  </si>
  <si>
    <t>CJ</t>
  </si>
  <si>
    <t>FORNECIMENTO E INSTALAÇÃO DE BARRA CHATA DE ALUMÍNIO 3/4" X 1/4"</t>
  </si>
  <si>
    <t>FORNECIMENTO E INSTALAÇÃO DE SOLDA EXOTÉRMICA CABO-CABO, CABO
DE 35mm²  TIPO "X"(COM MOLDE)</t>
  </si>
  <si>
    <t>FORNECIMENTO E INSTALAÇÃO DE PRESILHA DE LATÃO 35MM²</t>
  </si>
  <si>
    <t>FORNECIMENTO E INSTALAÇÃO DE PRESILHA DE LATÃO DE 35MM² COM
ESPAÇADOR 90° NA TELHA METÁLICA</t>
  </si>
  <si>
    <t>FORNECIMENTO E INSTALAÇÃO DE TERMINAL AÉREO EM AÇO GALVANIZADO COM BASE DE FIXAÇÃO H=30CM (INSTALAÇÃO EM PLATIBANDA)</t>
  </si>
  <si>
    <t>FORNECIMENTO E INSTALAÇÃO DE TERMINAL AÉREO EM AÇO GALVANIZADO COM BASE DE FIXAÇÃO H=30CM (INSTALAÇÃO EM TELHA DE FIBROCIMENTO
OU CERÂMICA)</t>
  </si>
  <si>
    <t>FORNECIMENTO E INSTALAÇÃO DE TERMINAL AÉREO EM AÇO GALVANIZADO COM BASE DE FIXAÇÃO H=30CM (INSTALAÇÃO EM TELHA METÁLICA)</t>
  </si>
  <si>
    <t>FORNECIMENTO E INSTALAÇÃO DE TERMINAL A COMPRESSAO EM COBRE
ESTANHADO PARA CABO 35 MM2, 1 FURO E 1 COMPRESSAO, PARA PARAFUSO DE FIXACAO M8</t>
  </si>
  <si>
    <t>FORNECIMENTO E INSTALAÇÃO DE TERMINAL A COMPRESSÃO PARA CABO
DE 50MM² - INTERLIGAÇÃO COM MALHA DE ATERRAMENTO</t>
  </si>
  <si>
    <t>FORNECIMENTO E INSTALAÇÃO DE COBERTURA, TELHAMENTO COM TELHA METÁLICA TERMOACÚSTICA E = 30 MM, COM ATÉ
2 ÁGUAS.</t>
  </si>
  <si>
    <t>CALHA QUADRADA DE CHAPA DE ACO GALVANIZADA NUM 24, CORTE 50 CM</t>
  </si>
  <si>
    <t>26.1</t>
  </si>
  <si>
    <t>ESTRURA METÁLICA COM FECHAMENTO EM PLACA CIMENTICIA LISA E = 10 MM, DE 1,20 X *2,50* M (SEM AMIANTO)</t>
  </si>
  <si>
    <t>26.2</t>
  </si>
  <si>
    <t>26.3</t>
  </si>
  <si>
    <t>26.4</t>
  </si>
  <si>
    <t>APLICAÇÃO MANUAL DE PINTURA COM TINTA LÁTEX ACRÍLICA EM PAREDES DUAS DEMÃOS</t>
  </si>
  <si>
    <t>MUDA DE AVE-DO-PARAÍSO (PARADISAEIDAE)</t>
  </si>
  <si>
    <t>PÓRTICO</t>
  </si>
  <si>
    <t>27.1</t>
  </si>
  <si>
    <t>27.2</t>
  </si>
  <si>
    <t>FECHAMENTO DE ESTRUTURA METÁLICA EM PLACA CIMENTICIA LISA E = 10 MM, DE 1,20 X *2,50* M (SEM AMIANTO)</t>
  </si>
  <si>
    <t>TUBO PVC, SERIE R, DN 75 MM, PARA ESGOTO OU AGUAS PLUVIAIS PREDIAL (NBR 5688)</t>
  </si>
  <si>
    <t xml:space="preserve">M </t>
  </si>
  <si>
    <t>JOELHO, PVC SERIE R, 90 GRAUS, DN 75 MM, PARA ESGOTO PREDIAL</t>
  </si>
  <si>
    <t>PREVENÇÃO E COMBATE A INCÊNCIO - BLOCO ADMINISTRATIVO, BLOCO CETA, GUARDA</t>
  </si>
  <si>
    <t>PREVENÇÃO E COMBATE</t>
  </si>
  <si>
    <t>PLACA DE OBRA EM CHAPA DE AÇO GALVANIZADO</t>
  </si>
  <si>
    <t>MASSA ÚNICA, PARA RECEBIMENTO DE PINTURA, EM ARGAMASSA TRAÇO 1:2:8, APLICADA MANUALMENTE EM FACES INTERNAS DE PAREDES, ESPESSURA DE 20MM, COM EXECUÇÃO
DE TALISCAS.</t>
  </si>
  <si>
    <t>APLICAÇÃO DE PROTETOR ANTICORROSIVO A BASE DE ZARCÃO SOBRE FERRAGEM EXPOSTA</t>
  </si>
  <si>
    <t>SINAPI/2023</t>
  </si>
  <si>
    <t>REVOLVIMENTO E LIMPEZA MANUAL DE SOLO. AF_05/2018</t>
  </si>
  <si>
    <t>FORNECIMENTO E INTALAÇÃO DE PLACA EM ESTRUTURA METÁLICA / CHAPA DE GESSO ACARTONADO, STANDARD (ST), COR BRANCA, E = 12,5 MM, 1200 X 1800 MM (L X C)</t>
  </si>
  <si>
    <t>DEMOLIÇÃO DE ARGAMASSAS, DE FORMA MANUAL, SEM REAPROVEITAMENTO. AF_12/2017</t>
  </si>
  <si>
    <t>FORRO</t>
  </si>
  <si>
    <t>FUNDO SELADOR ACRÍLICO, APLICAÇÃO MANUAL EM PAREDE, UMA DEMÃO. AF_04/2023</t>
  </si>
  <si>
    <t>EMASSAMENTO COM MASSA LÁTEX, APLICAÇÃO EM PAREDE, UMA DEMÃO, LIXAMENTO MANUAL. AF_04/2023</t>
  </si>
  <si>
    <t>APLICAÇÃO MANUAL DE PINTURA COM TINTA TEXTURIZADA ACRÍLICA EM PAREDES EXTERNAS DE CASAS, UMA COR. AF_06/2014</t>
  </si>
  <si>
    <t>VALOR TOTAL:</t>
  </si>
  <si>
    <t>IMPLANTAÇÃO - SERVIÇOS COMPLEMENTARES</t>
  </si>
  <si>
    <t>ÁREA TOTAL A REFORMAR: 1.215,75 M²</t>
  </si>
  <si>
    <t>FITA DE FIBRA DE VIDRO 5CM</t>
  </si>
  <si>
    <t>SPOT LED DICROICA DE EMBUTIR DIRECIONAVEL, 7W, BRANCO QUENTE, 3000K, BIVOLT</t>
  </si>
  <si>
    <t>REFLETOR HOLOFOTE DE LED SMD 30W SLIM, BRANCO FRIO, 6500K, A PROVA D'ÁGUA IP-66</t>
  </si>
  <si>
    <t>JANELA 4 FOLHAS 8MM COM FECHO CENTRAL - VIDRO 6MM TEMPERADO INCOLOR - 1,50 M X 1,20 M, ESTRUTURA EM ALUMINIO (J04)</t>
  </si>
  <si>
    <t>JANELA 4 FOLHAS 8MM COM FECHO CENTRAL - VIDRO 6MM TEMPERADO INCOLOR - 2,00 M X 1,20 M, ESTRUTURA EM ALUMINIO BRANCO (J03)</t>
  </si>
  <si>
    <t>QUADRO FIXO 1 MÓDULO - VIDRO 6MM TEMPERADO INCOLOR - 0,56 M X 1,77 M, ESTRUTURA EM ALUMINIO BRANCO (J01)</t>
  </si>
  <si>
    <t>QUADRO FIXO 1 MÓDULO - VIDRO 6MM TEMPERADO INCOLOR  -3,17 M X 1,77 M, ESTRUTURA EM ALUMINIO BRANCO (J02)</t>
  </si>
  <si>
    <t>JANELA 4 FOLHAS 8MM COM FECHO CENTRAL - VIDRO 6MM TEMPERADO INCOLOR - 1,80 M X 1,20 M, ESTRUTURA EM ALUMINIO BRANCO (J05)</t>
  </si>
  <si>
    <t>PAVILHÃO DE BANDEIRAS</t>
  </si>
  <si>
    <t>PREVENTIVOS DE INCÊNDIO</t>
  </si>
  <si>
    <t>PINTURA ACRILICA PARA SINALIZAÇÃO HORIZONTAL EM PISO CIMENTADO</t>
  </si>
  <si>
    <t>PLACA DE SINALIZACAO DE SEGURANCA CONTRA INCENDIO, FOTOLUMINESCENTE, QUADRADA, *20 X 20* CM, EM PVC *2* MM ANTI-CHAMAS (SIMBOLOS, CORES E PICTOGRAMAS CONFORME NBR 16820)</t>
  </si>
  <si>
    <t>LUMINARIA DE EMERGENCIA 30 LEDS, POTENCIA 2 W, BATERIA DE LITIO, AUTONOMIA DE 6 HORAS</t>
  </si>
  <si>
    <t>PLACA DE SINALIZACAO DE SEGURANCA CONTRA INCENDIO, FOTOLUMINESCENTE, RETANGULAR, *13 X 26* CM, EM PVC *2* MM ANTI-CHAMAS (SIMBOLOS, CORES E PICTOGRAMAS CONFORME NBR 16820)</t>
  </si>
  <si>
    <t>BUCHA DE NYLON, DIAMETRO DO FURO 8 MM, COMPRIMENTO 40 MM, COM PARAFUSO DE ROSCA SOBERBA, CABECA CHATA, FENDA SIMPLES, 4,8 X 50 MM</t>
  </si>
  <si>
    <t>EXTINTOR DE INCENDIO PORTATIL COM CARGA DE PO QUIMICO SECO (PQS) DE 6 KG, CLASSE BC</t>
  </si>
  <si>
    <t>DETECÇÃO DE INCÊNDIO</t>
  </si>
  <si>
    <t>FORNECIMENTO E INSTALAÇÃO DE CENTRAL DE ALARME SEM BATERIA 24
LAÇOS IPA12.24 ILUMAC 2007 ACTUAL 200</t>
  </si>
  <si>
    <t>FORNECIMENTO E INSTALAÇÃO DE ACIONADOR MANUAL SUPERVISIONADO (COM MARTELO) ILUMAC AM-C 2021 ACTUAL 49</t>
  </si>
  <si>
    <t>ELETRODUTO DE PVC RIGIDO ROSCAVEL DE 3/4 ", SEM LUVA (INSTALAÇÃO EM PAREDE)</t>
  </si>
  <si>
    <t>ELETRODUTO DE PVC RIGIDO ROSCAVEL DE 3/4 ", SEM LUVA (INSTALAÇÃO EM FORRO)</t>
  </si>
  <si>
    <t>ELETRODUTO DE PVC RIGIDO ROSCAVEL DE 1 ", SEM LUVA (INSTALAÇÃO EM LAJE)</t>
  </si>
  <si>
    <t>FORNECIMENTO E INSTALAÇÃO DE SIRENE ELETRONICA BITONAL 24 V DANI
4024</t>
  </si>
  <si>
    <t>FORNECIMENTO E INSTALAÇÃO DE INC BATERIA SELADA P/ CENTRAL DE
ALARME E DETECÇÃO 12V/1,3A</t>
  </si>
  <si>
    <t>MASTRO PARA BANDEIRA, TUBO GALVANIZADO, 6'', ALTURA H= 6,0M, COM GUIA PARA COLOCAÇÃO DE CORDAS</t>
  </si>
  <si>
    <t>EXECUÇÃO DE SAPATA ESTRUTURAL PARA PÓRTICO DE ESTRUTURA METÁLICA (DIMENSÕES EM PROJETO)</t>
  </si>
  <si>
    <t>EXECUÇÃO DE ESTRURA METÁLICA TRELIÇADA PARA PÓRTICO, INCLUINDO TESOURAS DA COBERTURA (COLUNAS E VIGAS, DIMENSÕES EM PROJETO)</t>
  </si>
  <si>
    <t>MUDA DE PITEIRA-DO-CARIBE (AGAVE)</t>
  </si>
  <si>
    <t>MUDA DE ARECA-BAMBU (DYPSIS LUTESCENS)</t>
  </si>
  <si>
    <t>APLICAÇÃO MANUAL DE PINTURA COM TINTA LÁTEX ACRÍLICA EM PAREDES EXTERNAS</t>
  </si>
  <si>
    <t>LETREIRO EM ACM COM INSCRIÇÃO EM RELEVO EM PVC, 9,0M X 1,0M (LOGO GOVERNO MT, BRASÃO PM-MT, MARCA GRAFICA PM-MT)</t>
  </si>
  <si>
    <t>LUMINARIA PAINEL PLAFON LED 30W, BRANCO, DE EMBUTIR, QUADRADO 40 CM</t>
  </si>
  <si>
    <t>BLOCO CETA</t>
  </si>
  <si>
    <t>20.1</t>
  </si>
  <si>
    <t>20.2</t>
  </si>
  <si>
    <t>20.3</t>
  </si>
  <si>
    <t>20.4</t>
  </si>
  <si>
    <t>20.5</t>
  </si>
  <si>
    <t>APLICAÇÃO MANUAL DE PINTURA COM TINTA LÁTEX ACRÍLICA EM PAREDES DUAS DEMÃOS (PINTURA TEXTURIZADA EM PAREDES EXTERNAS)</t>
  </si>
  <si>
    <t>INTALAÇÕES DE ESGOTAMENTO SANITÁRIO</t>
  </si>
  <si>
    <t>TUBO PVC, SERIE NORMAL, ESGOTO PREDIAL, DN 40 MM, FORNECIDO E INSTALADO EM RAMAL DE DESCARGA OU RAMAL DE ESGOTO SANITÁRIO.
AF_12/2014</t>
  </si>
  <si>
    <t>TUBO PVC, SERIE NORMAL, ESGOTO PREDIAL, DN 50 MM, FORNECIDO E INSTALADO EM RAMAL DE DESCARGA OU RAMAL DE ESGOTO SANITÁRIO.
AF_12/2014</t>
  </si>
  <si>
    <t>TUBO PVC, SERIE NORMAL, ESGOTO PREDIAL, DN 50 MM, FORNECIDO E INSTALADO EM PRUMADA DE ESGOTO SANITÁRIO OU VENTILAÇÃO.
AF_12/2014</t>
  </si>
  <si>
    <t>TUBO PVC, SERIE NORMAL, ESGOTO PREDIAL, DN 100 MM, FORNECIDO E INSTALADO EM RAMAL DE DESCARGA OU RAMAL DE ESGOTO SANITÁRIO.
AF_12/2014</t>
  </si>
  <si>
    <t>TERMINAL DE VENTILAÇÃO - DN 50 MM - FORNECIMENTO E INSTALAÇÃO</t>
  </si>
  <si>
    <t>JOELHO 90 GRAUS COM BOLSA PARA ANEL, EM PVC RÍGIDO C/ ANÉIS PARA ESGOTO SECUNDÁRIO - DN 40MM - FORNECIMENTO E INSTALAÇÃO</t>
  </si>
  <si>
    <t>JOELHO 90 GRAUS, PVC, SERIE NORMAL, ESGOTO PREDIAL, DN 50 MM, JUNTA ELÁSTICA, FORNECIDO E INSTALADO EM PRUMADA DE ESGOTO
SANITÁRIO OU VENTILAÇÃO. AF_12/2014</t>
  </si>
  <si>
    <t>JOELHO 45 GRAUS, PVC, SERIE NORMAL, ESGOTO PREDIAL, DN 40 MM, JUNTA SOLDÁVEL, FORNECIDO E INSTALADO EM RAMAL DE DESCARGA OU
RAMAL DE ESGOTO SANITÁRIO. AF_12/2014</t>
  </si>
  <si>
    <t>JOELHO 45 GRAUS, PVC, SERIE NORMAL, ESGOTO PREDIAL, DN 50 MM, JUNTA ELÁSTICA, FORNECIDO E INSTALADO EM PRUMADA DE ESGOTO
SANITÁRIO OU VENTILAÇÃO. AF_12/2014</t>
  </si>
  <si>
    <t>JOELHO 45 GRAUS, PVC, SERIE NORMAL, ESGOTO PREDIAL, DN 100 MM, JUNTA ELÁSTICA, FORNECIDO E INSTALADO EM RAMAL DE DESCARGA OU
RAMAL DE ESGOTO SANITÁRIO. AF_12/2014</t>
  </si>
  <si>
    <t>CURVA CURTA 90 GRAUS, PVC, SERIE NORMAL, ESGOTO PREDIAL, DN 40 MM, JUNTA SOLDÁVEL, FORNECIDO E INSTALADO EM RAMAL DE DESCARGA
OU RAMAL DE ESGOTO SANITÁRIO. AF_12/2014</t>
  </si>
  <si>
    <t>CURVA CURTA 90 GRAUS, PVC, SERIE NORMAL, ESGOTO PREDIAL, DN 100
MM, JUNTA ELÁSTICA, FORNECIDO E INSTALADO EM RAMAL DE DESCARGA OU RAMAL DE ESGOTO SANITÁRIO. AF_12/2014</t>
  </si>
  <si>
    <t>TE, PVC, SERIE NORMAL, ESGOTO PREDIAL, DN 50 X 50 MM, JUNTA ELÁSTICA, FORNECIDO E INSTALADO EM RAMAL DE DESCARGA OU RAMAL
DE ESGOTO SANITÁRIO. AF_12/2014</t>
  </si>
  <si>
    <t>JUNCAO SIMPLES PVC P/ ESG PREDIAL DN 100X50MM - FORNECIMENTO E
INSTALAÇÃO</t>
  </si>
  <si>
    <t>CAIXA SIFONADA PVC, 150 X 150 X 50 MM, COM GRELHA REDONDA BRANCA
(NBR 5688) - FORNECIMENTO E INSTALAÇÃO</t>
  </si>
  <si>
    <t>CAIXA DE INSPEÇÃO EM ALVENARIA DE TIJOLO MACIÇO 60X60X60CM, REVESTIDA INTERNAMENTO COM BARRA LISA (CIMENTO E AREIA, TRAÇO 1:4) E=2,0CM, COM TAMPA PRÉ-MOLDADA DE CONCRETO E FUNDO DE
CONCRETO 15MPA TIPO C - ESCAVAÇÃO E CONFECÇÃO</t>
  </si>
  <si>
    <t>JANELA GULHOTINA EM AÇO COM VÃO DE ABERTURA DE 50CM. INCLUSO SISTEMA DE TRANCA COM CADEADO.</t>
  </si>
  <si>
    <t>KIT PORTA PRONTA DE MADEIRA, FOLHA LEVE (NBR 15930) DE 800 X 2100 MM, DE 35 MM A 40 MM DE ESPESSURA, NUCLEO COLMEIA, ESTRUTURA USINADA PARA FECHADURA, CAPA LISA EM HDF, ACABAMENTO EM PRIMER PARA PINTURA (INCLUI MARCO, ALIZARES E DOBRADICAS) (P03)</t>
  </si>
  <si>
    <t>KIT PORTA PRONTA DE MADEIRA, FOLHA LEVE (NBR 15930) DE 600 X 2100 MM OU 700 X 2100 MM, DE 35 MM A 40 MM DE ESPESSURA, NUCLEO COLMEIA, ESTRUTURA USINADA PARA FECHADURA, CAPA LISA EM HDF, ACABAMENTO EM PRIMER PARA PINTURA (INCLUI MARCO, ALIZARES E DOBRADICAS) (P06)</t>
  </si>
  <si>
    <t>KIT PORTA PRONTA DE MADEIRA, FOLHA LEVE (NBR 15930) DE 900 X 2100 MM, DE 35 MM A 40 MM DE ESPESSURA, NUCLEO COLMEIA, ESTRUTURA USINADA PARA FECHADURA, CAPA LISA EM HDF, ACABAMENTO EM PRIMER PARA PINTURA (INCLUI MARCO, ALIZARES E DOBRADICAS) (P05)</t>
  </si>
  <si>
    <t>KIT PORTA PRONTA DE MADEIRA, FOLHA LEVE, 140 X 210 M, DUAS FOLHAS DE GIRO, DE 35 MM A 40 MM DE ESPESSURA, NUCLEO COLMEIA, ESTRUTURA USINADA PARA FECHADURA, CAPA LISA EM HDF, ACABAMENTO EM PRIMER PARA PINTURA (INCLUI MARCO, ALIZARES) COM DOBRADIÇAS TIPO GONZO (P07)</t>
  </si>
  <si>
    <t>KIT PORTA DE AÇO EM CHAPA CORRUGADA 18, 800 X 2100 MM, TIPO ABRIR, 1 FOLHA  (INCLUI MARCO, ALIZARES E DOBRADICAS) COM FECHADURA E PUXADURES METÁLICOS CROMADOS. (P04)</t>
  </si>
  <si>
    <t>PORTA DE CORRER, 1 FOLHA DE CORRER E 1 FOLHA FIXA, 8MM VIDRO TEMPERADO INCOLOR, COM PUXADORES CROMADOS E FECHADURA - 2,00 M x 2,05 M, ESTRUTURA EM ALUMINIO BRANCO (P01)</t>
  </si>
  <si>
    <t>PORTA DE CORRER, 1 FOLHA DE CORRER E 1 FOLHA FIXA, 8MM VIDRO TEMPERADO INCOLOR, COM PUXADORES CROMADOS E FECHADURA - 2,00 M X 2,10 M, ESTRUTURA EM ALUMINIO BRANCO (P02)</t>
  </si>
  <si>
    <t>PORTA DE ABRIR, 1 FOLHA 8MM VIDRO TEMPERADO INCOLOR, COM  - 1,00 M X 2,10 M, COM FECHADURA E PUXADORES METÁLICOS CROMADOS. (P12)</t>
  </si>
  <si>
    <t>PORTA DE CORRER, 2 FOLHAS DE CORRER E 2 FOLHAS FIXAS, 8MM VIDRO TEMPERADO INCOLOR, COM PUXADORES CROMADOS E FECHADURA - 2,00 M x 2,10 M, ESTRUTURA EM ALUMINIO BRANCO (P13)</t>
  </si>
  <si>
    <t>PORTA DE ABRIR, 1 FOLHA 8MM VIDRO TEMPERADO INCOLOR, COM PUXADORES CROMADOS E FECHADURA - 0,80 M x 2,10 M, ESTRUTURA EM ALUMINIO BRANCO (P14)</t>
  </si>
  <si>
    <t>2.1</t>
  </si>
  <si>
    <t>6.2</t>
  </si>
  <si>
    <t>6.3</t>
  </si>
  <si>
    <t>9.1</t>
  </si>
  <si>
    <t>10.2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</si>
  <si>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</si>
  <si>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</si>
  <si>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</si>
  <si>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</si>
  <si>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</si>
  <si>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</si>
  <si>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</si>
  <si>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</si>
  <si>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</si>
  <si>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</si>
  <si>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</si>
  <si>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13.4</t>
  </si>
  <si>
    <t>13.5</t>
  </si>
  <si>
    <t>BATALHÃO DE POLÍCIA MILITAR DE PROTEÇÃO AMBIENTAL</t>
  </si>
  <si>
    <t>SERVIÇOS PRELIMINARES</t>
  </si>
  <si>
    <t>ADMINISTRAÇÃO DA OBRA</t>
  </si>
  <si>
    <t xml:space="preserve">ALVENÁRIA </t>
  </si>
  <si>
    <t>REVESTIMENTO</t>
  </si>
  <si>
    <t>PINTURA</t>
  </si>
  <si>
    <t>PLACA CIMENTÍCIA</t>
  </si>
  <si>
    <t>GUARDA</t>
  </si>
  <si>
    <t>ESTRUTURAL</t>
  </si>
  <si>
    <t xml:space="preserve">PLACA CIMENTÍCIA </t>
  </si>
  <si>
    <t xml:space="preserve">FORRO DE PVC LISO, BRANCO, REGUA DE 20 CM, ESPESSURA DE 8 MM A 10 MM, COMPRIMENTO 6 M </t>
  </si>
  <si>
    <t>SERVIÇOS COMPLEMENTARES</t>
  </si>
  <si>
    <t>SPDA - BLOCO ADMINISTRATIVO, BLOCO CETA, GUARDA</t>
  </si>
  <si>
    <t>PREVENÇÃO DE INCÊNDIO - BLOCO ADM, CETA E GUARDA</t>
  </si>
  <si>
    <t>SPDA - BLOCO ADM, CETA E GUARDA</t>
  </si>
  <si>
    <t>INSTALAÇÃO DE ESGOTAMENTO SANITÁRIO</t>
  </si>
  <si>
    <t>PAREDES</t>
  </si>
  <si>
    <t>COMBATE E PREVENÇÃO DE INCÊNDIO</t>
  </si>
  <si>
    <t>1.0</t>
  </si>
  <si>
    <t>2.0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</si>
  <si>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</si>
  <si>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</si>
  <si>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</si>
  <si>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</si>
  <si>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</si>
  <si>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</si>
  <si>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</si>
  <si>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</si>
  <si>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</si>
  <si>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</si>
  <si>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</si>
  <si>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</si>
  <si>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</si>
  <si>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</si>
  <si>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</si>
  <si>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</si>
  <si>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>20.0</t>
  </si>
  <si>
    <t>21.0</t>
  </si>
  <si>
    <t>22.0</t>
  </si>
  <si>
    <t>23.0</t>
  </si>
  <si>
    <t>24.0</t>
  </si>
  <si>
    <t>25.0</t>
  </si>
  <si>
    <t>26.0</t>
  </si>
  <si>
    <t>27.0</t>
  </si>
  <si>
    <t>28.0</t>
  </si>
  <si>
    <t>29.0</t>
  </si>
  <si>
    <t>30.0</t>
  </si>
  <si>
    <t>31.0</t>
  </si>
  <si>
    <t>32.0</t>
  </si>
  <si>
    <t>33.0</t>
  </si>
  <si>
    <t>SINAPI 04/2023 (NÃO DESONERADA)</t>
  </si>
  <si>
    <t>TOTAL</t>
  </si>
  <si>
    <t>CALÇAMENTO - PASSEIO PÚBLICO</t>
  </si>
  <si>
    <t>VALOR</t>
  </si>
  <si>
    <t>%</t>
  </si>
  <si>
    <t>ETAPAS / MÊS</t>
  </si>
  <si>
    <t>CRONOGRAMA FÍSICO-FINANCEIRO</t>
  </si>
  <si>
    <t>DEMOLIÇÃO</t>
  </si>
  <si>
    <t>REMOÇÃO DE PORTAS, DE FORMA MANUAL, SEM REAPROVEITAMENTO. AF_12/2017</t>
  </si>
  <si>
    <t>INTERRUPTOR SIMPLES 10A, 250V, CONJUNTO MONTADO PARA SOBREPOR 4" X 2" (CAIXA + 1 MODULO)</t>
  </si>
  <si>
    <t>JANELA BASCULANTE, EM ALUMINIO PERFIL 20, 50 X 60 CM (A X L), 4 FLS (1 FIXA E 3 MOVEIS), ACABAMENTO BRANCO OU BRILHANTE, BATENTE DE 3 A 4 CM, COM VIDRO 4 MM, SEM GUARNICAO</t>
  </si>
  <si>
    <t>SERVIÇO DE ABERTURA DE VÃO EM ALVENARIA, 0,50 M X 1,00 M (L X H) (PARA JANELA GUILHOTINA)</t>
  </si>
  <si>
    <t>PISO INTERTRAVADO</t>
  </si>
  <si>
    <t>EXECUÇÃO DE PASSEIO EM PISO INTERTRAVADO, COM BLOCO RETANGULAR COR NATURAL DE 20 X 10 CM, ESPESSURA 6 CM. AF_10/2022</t>
  </si>
  <si>
    <t xml:space="preserve">MEIO-FIO OU GUIA DE CONCRETO PRE-MOLDADO, COMP 80 CM, *25 X 08/08* CM (H X L1/L2)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</si>
  <si>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ITENS COMPONENTE DO BDI - NÃO DESONERADO</t>
  </si>
  <si>
    <t>AC</t>
  </si>
  <si>
    <t>ADMINISTRAÇÃO CENTRAL</t>
  </si>
  <si>
    <t>S</t>
  </si>
  <si>
    <t xml:space="preserve">SEGURO + GARANTIA </t>
  </si>
  <si>
    <t>R</t>
  </si>
  <si>
    <t>RISCO</t>
  </si>
  <si>
    <t>DF</t>
  </si>
  <si>
    <t>DESPESAS FINANCEIRAS</t>
  </si>
  <si>
    <t>L</t>
  </si>
  <si>
    <t>LUCRO</t>
  </si>
  <si>
    <t>I</t>
  </si>
  <si>
    <t>PREÇO BDI</t>
  </si>
  <si>
    <t>ENGENHEIRO CIVIL DE OBRA PLENO COM ENCARGOS COMPLEMENTARES</t>
  </si>
  <si>
    <t>H</t>
  </si>
  <si>
    <t>BDI</t>
  </si>
  <si>
    <t>MESTRE DE OBRAS COM ENCARGOS COMPLEMENTARES</t>
  </si>
  <si>
    <t>HASTE METÁLICA PARA REFLETOR LED, 60CM, COMPLETO</t>
  </si>
  <si>
    <t>FONTE D'ÁGUA</t>
  </si>
  <si>
    <t>3.0</t>
  </si>
  <si>
    <t>34.0</t>
  </si>
  <si>
    <t>4.4</t>
  </si>
  <si>
    <t>4.5</t>
  </si>
  <si>
    <t>4.6</t>
  </si>
  <si>
    <t>4.7</t>
  </si>
  <si>
    <t>4.8</t>
  </si>
  <si>
    <t>4.9</t>
  </si>
  <si>
    <t>5.2</t>
  </si>
  <si>
    <t>5.3</t>
  </si>
  <si>
    <t>5.4</t>
  </si>
  <si>
    <t>5.5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</si>
  <si>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</si>
  <si>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</si>
  <si>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</si>
  <si>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</si>
  <si>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</si>
  <si>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</si>
  <si>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</si>
  <si>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</si>
  <si>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</si>
  <si>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</si>
  <si>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</si>
  <si>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8.2</t>
  </si>
  <si>
    <t>8.3</t>
  </si>
  <si>
    <t>12.18</t>
  </si>
  <si>
    <t>17.1</t>
  </si>
  <si>
    <t>17.2</t>
  </si>
  <si>
    <t>17.3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</si>
  <si>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</si>
  <si>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</si>
  <si>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</si>
  <si>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</si>
  <si>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</si>
  <si>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</si>
  <si>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</si>
  <si>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</si>
  <si>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</si>
  <si>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</si>
  <si>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</si>
  <si>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</si>
  <si>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</si>
  <si>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</si>
  <si>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</si>
  <si>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</si>
  <si>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</si>
  <si>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</si>
  <si>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</si>
  <si>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</si>
  <si>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</si>
  <si>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</si>
  <si>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</si>
  <si>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</si>
  <si>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</si>
  <si>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</si>
  <si>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</si>
  <si>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</si>
  <si>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</si>
  <si>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</si>
  <si>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</si>
  <si>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</si>
  <si>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</si>
  <si>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</si>
  <si>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</si>
  <si>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</si>
  <si>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</si>
  <si>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</si>
  <si>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</si>
  <si>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</si>
  <si>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</si>
  <si>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</si>
  <si>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</si>
  <si>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</si>
  <si>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</si>
  <si>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</si>
  <si>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</si>
  <si>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</si>
  <si>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20.20</t>
  </si>
  <si>
    <t>20.21</t>
  </si>
  <si>
    <t>20.22</t>
  </si>
  <si>
    <t>20.23</t>
  </si>
  <si>
    <t>20.24</t>
  </si>
  <si>
    <t>20.25</t>
  </si>
  <si>
    <t>20.26</t>
  </si>
  <si>
    <t>20.27</t>
  </si>
  <si>
    <t>20.28</t>
  </si>
  <si>
    <t>20.29</t>
  </si>
  <si>
    <t>20.30</t>
  </si>
  <si>
    <t>20.31</t>
  </si>
  <si>
    <t>20.32</t>
  </si>
  <si>
    <t>20.33</t>
  </si>
  <si>
    <t>20.34</t>
  </si>
  <si>
    <t>20.35</t>
  </si>
  <si>
    <t>20.36</t>
  </si>
  <si>
    <t>20.37</t>
  </si>
  <si>
    <t>20.38</t>
  </si>
  <si>
    <t>20.39</t>
  </si>
  <si>
    <t>20.40</t>
  </si>
  <si>
    <t>20.41</t>
  </si>
  <si>
    <t>20.42</t>
  </si>
  <si>
    <t>20.43</t>
  </si>
  <si>
    <t>20.44</t>
  </si>
  <si>
    <t>20.45</t>
  </si>
  <si>
    <t>20.46</t>
  </si>
  <si>
    <t>20.47</t>
  </si>
  <si>
    <t>20.48</t>
  </si>
  <si>
    <t>20.49</t>
  </si>
  <si>
    <t>20.50</t>
  </si>
  <si>
    <t>20.51</t>
  </si>
  <si>
    <t>20.53</t>
  </si>
  <si>
    <t>20.54</t>
  </si>
  <si>
    <t>20.55</t>
  </si>
  <si>
    <t>20.56</t>
  </si>
  <si>
    <t>20.57</t>
  </si>
  <si>
    <t>20.58</t>
  </si>
  <si>
    <t>20.59</t>
  </si>
  <si>
    <t>20.60</t>
  </si>
  <si>
    <t>20.61</t>
  </si>
  <si>
    <t>20.62</t>
  </si>
  <si>
    <t>21.1</t>
  </si>
  <si>
    <t>GRADE DE AÇO, BARRA REDONDA LISA 1/2'' 12,7MM (ESPAÇAMENTO ENTRE AS BARRAS 15 CM, GRADE ACIMA DO FORRO ALMOXARIFADO 01) FORNECIMENTO E INSTALAÇÃO</t>
  </si>
  <si>
    <t>22.1</t>
  </si>
  <si>
    <t>22.2</t>
  </si>
  <si>
    <t>22.3</t>
  </si>
  <si>
    <t>22.4</t>
  </si>
  <si>
    <t>22.5</t>
  </si>
  <si>
    <t>23.1</t>
  </si>
  <si>
    <t>23.2</t>
  </si>
  <si>
    <t>24.1</t>
  </si>
  <si>
    <t>24.2</t>
  </si>
  <si>
    <t>24.3</t>
  </si>
  <si>
    <t>24.4</t>
  </si>
  <si>
    <t>25.1</t>
  </si>
  <si>
    <t>25.2</t>
  </si>
  <si>
    <t>25.3</t>
  </si>
  <si>
    <t>28.1</t>
  </si>
  <si>
    <t>28.2</t>
  </si>
  <si>
    <t>29.1</t>
  </si>
  <si>
    <t>30.1</t>
  </si>
  <si>
    <t>30.2</t>
  </si>
  <si>
    <t>30.3</t>
  </si>
  <si>
    <t>31.1</t>
  </si>
  <si>
    <t>31.2</t>
  </si>
  <si>
    <t>31.3</t>
  </si>
  <si>
    <t>31.4</t>
  </si>
  <si>
    <t>31.5</t>
  </si>
  <si>
    <t>32.1</t>
  </si>
  <si>
    <t>32.2</t>
  </si>
  <si>
    <t>32.3</t>
  </si>
  <si>
    <t>32.4</t>
  </si>
  <si>
    <t>32.5</t>
  </si>
  <si>
    <t>32.6</t>
  </si>
  <si>
    <t>32.7</t>
  </si>
  <si>
    <t>32.8</t>
  </si>
  <si>
    <t>33.1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</si>
  <si>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</si>
  <si>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</si>
  <si>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</si>
  <si>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</si>
  <si>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</si>
  <si>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</si>
  <si>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</si>
  <si>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</si>
  <si>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</si>
  <si>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</si>
  <si>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</si>
  <si>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</si>
  <si>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</si>
  <si>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</si>
  <si>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35.1</t>
  </si>
  <si>
    <t>35.2</t>
  </si>
  <si>
    <t>35.3</t>
  </si>
  <si>
    <t>35.4</t>
  </si>
  <si>
    <t>35.5</t>
  </si>
  <si>
    <t>35.6</t>
  </si>
  <si>
    <t>35.7</t>
  </si>
  <si>
    <t>35.8</t>
  </si>
  <si>
    <t>35.9</t>
  </si>
  <si>
    <t>35.10</t>
  </si>
  <si>
    <t>35.11</t>
  </si>
  <si>
    <t>35.12</t>
  </si>
  <si>
    <t>35.13</t>
  </si>
  <si>
    <t>35.14</t>
  </si>
  <si>
    <t>35.15</t>
  </si>
  <si>
    <t>35.16</t>
  </si>
  <si>
    <t>35.17</t>
  </si>
  <si>
    <t>35.18</t>
  </si>
  <si>
    <t>35.19</t>
  </si>
  <si>
    <t>35.20</t>
  </si>
  <si>
    <t>35.21</t>
  </si>
  <si>
    <t>35.22</t>
  </si>
  <si>
    <t>35.23</t>
  </si>
  <si>
    <t>35.24</t>
  </si>
  <si>
    <t>35.25</t>
  </si>
  <si>
    <t>35.26</t>
  </si>
  <si>
    <t>35.27</t>
  </si>
  <si>
    <t>35.28</t>
  </si>
  <si>
    <t>35.29</t>
  </si>
  <si>
    <t>35.30</t>
  </si>
  <si>
    <t>35.0</t>
  </si>
  <si>
    <t>SERVIÇO DE RECOMPOSIÇÃO DE FONTE D'ÁGUA PAISAGÍSTICA E  LIMPEZA</t>
  </si>
  <si>
    <t>SERVIÇO DE SISTEMA HIDRAULICO E BOMBEAMENTO.</t>
  </si>
  <si>
    <t>7.15</t>
  </si>
  <si>
    <t>TRIBUTOS (ISS 0%*; PIS 0; COFINS 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</si>
</sst>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\.m"/>
    <numFmt numFmtId="165" formatCode="0.000%"/>
    <numFmt numFmtId="166" formatCode="_(&quot;R$ &quot;* #,##0.00_);_(&quot;R$ &quot;* \(#,##0.00\);_(&quot;R$ &quot;* &quot;-&quot;??_);_(@_)"/>
  </numFmts>
  <fonts count="2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</font>
    <font>
      <b/>
      <sz val="12"/>
      <color theme="1"/>
      <name val="Calibri"/>
    </font>
    <font>
      <sz val="11"/>
      <name val="Calibri"/>
    </font>
    <font>
      <b/>
      <sz val="10"/>
      <color theme="1"/>
      <name val="Calibri"/>
    </font>
    <font>
      <sz val="10"/>
      <color theme="1"/>
      <name val="Calibri"/>
    </font>
    <font>
      <b/>
      <sz val="6"/>
      <color theme="1"/>
      <name val="Calibri"/>
    </font>
    <font>
      <sz val="6"/>
      <color rgb="FF000000"/>
      <name val="Calibri"/>
    </font>
    <font>
      <sz val="11"/>
      <color theme="1"/>
      <name val="Calibri"/>
      <scheme val="minor"/>
    </font>
    <font>
      <sz val="8"/>
      <name val="Calibri"/>
      <scheme val="minor"/>
    </font>
    <font>
      <sz val="6"/>
      <name val="Calibri"/>
      <family val="2"/>
      <scheme val="minor"/>
    </font>
    <font>
      <sz val="6"/>
      <color theme="1"/>
      <name val="Calibri"/>
      <family val="2"/>
    </font>
    <font>
      <b/>
      <sz val="10"/>
      <color theme="1"/>
      <name val="Calibri"/>
      <family val="2"/>
    </font>
    <font>
      <sz val="6"/>
      <color theme="1"/>
      <name val="Calibri"/>
      <family val="2"/>
      <scheme val="minor"/>
    </font>
    <font>
      <sz val="6"/>
      <color rgb="FF000000"/>
      <name val="Calibri"/>
      <family val="2"/>
      <scheme val="minor"/>
    </font>
    <font>
      <b/>
      <sz val="6"/>
      <color theme="1"/>
      <name val="Calibri"/>
      <family val="2"/>
    </font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name val="Arial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ECECEC"/>
        <bgColor rgb="FFECECEC"/>
      </patternFill>
    </fill>
    <fill>
      <patternFill patternType="solid">
        <fgColor rgb="FFFFFF00"/>
        <bgColor rgb="FFFFFF00"/>
      </patternFill>
    </fill>
    <fill>
      <patternFill patternType="solid">
        <fgColor rgb="FFB4C6E7"/>
        <bgColor rgb="FFB4C6E7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7" fillId="0" borderId="0"/>
    <xf numFmtId="0" fontId="20" fillId="0" borderId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21" fillId="0" borderId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 applyAlignment="1">
      <alignment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4" borderId="13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2" fillId="4" borderId="13" xfId="0" applyFont="1" applyFill="1" applyBorder="1" applyAlignment="1">
      <alignment vertical="center"/>
    </xf>
    <xf numFmtId="0" fontId="0" fillId="0" borderId="0" xfId="0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2" fontId="8" fillId="0" borderId="12" xfId="0" applyNumberFormat="1" applyFont="1" applyBorder="1" applyAlignment="1">
      <alignment horizontal="center" vertical="center" wrapText="1" shrinkToFit="1"/>
    </xf>
    <xf numFmtId="1" fontId="8" fillId="0" borderId="12" xfId="0" applyNumberFormat="1" applyFont="1" applyBorder="1" applyAlignment="1">
      <alignment horizontal="center" vertical="center" wrapText="1" shrinkToFit="1"/>
    </xf>
    <xf numFmtId="0" fontId="8" fillId="0" borderId="12" xfId="0" applyFont="1" applyBorder="1" applyAlignment="1">
      <alignment horizontal="center" vertical="center" wrapText="1" shrinkToFit="1"/>
    </xf>
    <xf numFmtId="0" fontId="1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2" fontId="8" fillId="0" borderId="15" xfId="0" applyNumberFormat="1" applyFont="1" applyBorder="1" applyAlignment="1">
      <alignment horizontal="center" vertical="center" wrapText="1" shrinkToFi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top" wrapText="1"/>
    </xf>
    <xf numFmtId="0" fontId="12" fillId="4" borderId="13" xfId="0" applyFont="1" applyFill="1" applyBorder="1" applyAlignment="1">
      <alignment vertical="center" wrapText="1"/>
    </xf>
    <xf numFmtId="2" fontId="8" fillId="0" borderId="16" xfId="0" applyNumberFormat="1" applyFont="1" applyBorder="1" applyAlignment="1">
      <alignment horizontal="center" vertical="center" wrapText="1" shrinkToFit="1"/>
    </xf>
    <xf numFmtId="0" fontId="12" fillId="0" borderId="12" xfId="0" applyFont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left" vertical="center" wrapText="1"/>
    </xf>
    <xf numFmtId="2" fontId="8" fillId="0" borderId="0" xfId="0" applyNumberFormat="1" applyFont="1" applyAlignment="1">
      <alignment horizontal="center" vertical="center" wrapText="1" shrinkToFit="1"/>
    </xf>
    <xf numFmtId="0" fontId="14" fillId="0" borderId="15" xfId="0" applyFont="1" applyBorder="1" applyAlignment="1">
      <alignment horizontal="left"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1" fontId="8" fillId="0" borderId="0" xfId="0" applyNumberFormat="1" applyFont="1" applyAlignment="1">
      <alignment horizontal="center" vertical="center" wrapText="1" shrinkToFit="1"/>
    </xf>
    <xf numFmtId="0" fontId="2" fillId="4" borderId="16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 shrinkToFit="1"/>
    </xf>
    <xf numFmtId="1" fontId="8" fillId="0" borderId="15" xfId="0" applyNumberFormat="1" applyFont="1" applyBorder="1" applyAlignment="1">
      <alignment horizontal="center" vertical="center" wrapText="1" shrinkToFit="1"/>
    </xf>
    <xf numFmtId="0" fontId="2" fillId="0" borderId="15" xfId="0" applyFont="1" applyBorder="1" applyAlignment="1">
      <alignment horizontal="left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10" fontId="2" fillId="0" borderId="15" xfId="2" applyNumberFormat="1" applyFont="1" applyBorder="1" applyAlignment="1">
      <alignment vertical="center"/>
    </xf>
    <xf numFmtId="44" fontId="2" fillId="0" borderId="15" xfId="1" applyFont="1" applyBorder="1" applyAlignment="1">
      <alignment vertical="center"/>
    </xf>
    <xf numFmtId="44" fontId="2" fillId="0" borderId="15" xfId="1" applyFont="1" applyBorder="1" applyAlignment="1">
      <alignment vertical="center" wrapText="1"/>
    </xf>
    <xf numFmtId="44" fontId="2" fillId="0" borderId="15" xfId="1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15" xfId="0" applyFont="1" applyBorder="1" applyAlignment="1">
      <alignment vertical="center"/>
    </xf>
    <xf numFmtId="9" fontId="2" fillId="0" borderId="0" xfId="2" applyFont="1" applyAlignment="1">
      <alignment vertical="center" wrapText="1"/>
    </xf>
    <xf numFmtId="0" fontId="16" fillId="5" borderId="15" xfId="0" applyFont="1" applyFill="1" applyBorder="1" applyAlignment="1">
      <alignment horizontal="center" vertical="center" wrapText="1"/>
    </xf>
    <xf numFmtId="44" fontId="16" fillId="5" borderId="15" xfId="0" applyNumberFormat="1" applyFont="1" applyFill="1" applyBorder="1" applyAlignment="1">
      <alignment horizontal="center" vertical="center" wrapText="1"/>
    </xf>
    <xf numFmtId="10" fontId="16" fillId="5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7" borderId="15" xfId="0" applyFill="1" applyBorder="1" applyAlignment="1">
      <alignment horizontal="center" vertical="center"/>
    </xf>
    <xf numFmtId="10" fontId="2" fillId="0" borderId="15" xfId="2" applyNumberFormat="1" applyFont="1" applyBorder="1" applyAlignment="1">
      <alignment horizontal="center" vertical="center"/>
    </xf>
    <xf numFmtId="165" fontId="14" fillId="8" borderId="15" xfId="2" applyNumberFormat="1" applyFont="1" applyFill="1" applyBorder="1" applyAlignment="1">
      <alignment horizontal="center" vertical="center"/>
    </xf>
    <xf numFmtId="165" fontId="14" fillId="0" borderId="15" xfId="2" applyNumberFormat="1" applyFont="1" applyFill="1" applyBorder="1" applyAlignment="1">
      <alignment horizontal="center" vertical="center"/>
    </xf>
    <xf numFmtId="0" fontId="0" fillId="0" borderId="15" xfId="0" applyBorder="1"/>
    <xf numFmtId="165" fontId="14" fillId="0" borderId="0" xfId="0" applyNumberFormat="1" applyFont="1" applyAlignment="1">
      <alignment horizontal="center"/>
    </xf>
    <xf numFmtId="9" fontId="19" fillId="7" borderId="28" xfId="2" applyFont="1" applyFill="1" applyBorder="1" applyAlignment="1">
      <alignment horizontal="center" vertical="center"/>
    </xf>
    <xf numFmtId="0" fontId="22" fillId="9" borderId="28" xfId="16" applyFont="1" applyFill="1" applyBorder="1" applyAlignment="1">
      <alignment horizontal="center" vertical="center"/>
    </xf>
    <xf numFmtId="0" fontId="18" fillId="0" borderId="31" xfId="16" applyBorder="1" applyAlignment="1">
      <alignment horizontal="center" vertical="center"/>
    </xf>
    <xf numFmtId="4" fontId="23" fillId="0" borderId="30" xfId="16" applyNumberFormat="1" applyFont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vertical="center" wrapText="1"/>
    </xf>
    <xf numFmtId="44" fontId="2" fillId="0" borderId="0" xfId="1" applyFont="1" applyAlignment="1">
      <alignment vertical="center" wrapText="1"/>
    </xf>
    <xf numFmtId="44" fontId="16" fillId="5" borderId="15" xfId="1" applyFont="1" applyFill="1" applyBorder="1" applyAlignment="1">
      <alignment horizontal="center" vertical="center" wrapText="1"/>
    </xf>
    <xf numFmtId="44" fontId="2" fillId="4" borderId="12" xfId="1" applyFont="1" applyFill="1" applyBorder="1" applyAlignment="1">
      <alignment vertical="center" wrapText="1"/>
    </xf>
    <xf numFmtId="44" fontId="2" fillId="4" borderId="16" xfId="1" applyFont="1" applyFill="1" applyBorder="1" applyAlignment="1">
      <alignment horizontal="center" vertical="center" wrapText="1"/>
    </xf>
    <xf numFmtId="44" fontId="2" fillId="4" borderId="16" xfId="1" applyFont="1" applyFill="1" applyBorder="1" applyAlignment="1">
      <alignment vertical="center" wrapText="1"/>
    </xf>
    <xf numFmtId="44" fontId="2" fillId="4" borderId="15" xfId="1" applyFont="1" applyFill="1" applyBorder="1" applyAlignment="1">
      <alignment horizontal="center" vertical="center" wrapText="1"/>
    </xf>
    <xf numFmtId="44" fontId="2" fillId="4" borderId="12" xfId="1" applyFont="1" applyFill="1" applyBorder="1" applyAlignment="1">
      <alignment horizontal="center" vertical="center" wrapText="1"/>
    </xf>
    <xf numFmtId="44" fontId="2" fillId="0" borderId="0" xfId="1" applyFont="1" applyAlignment="1">
      <alignment horizontal="right" vertical="center" wrapText="1"/>
    </xf>
    <xf numFmtId="44" fontId="2" fillId="0" borderId="12" xfId="1" applyFont="1" applyBorder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44" fontId="0" fillId="0" borderId="0" xfId="1" applyFont="1" applyAlignment="1">
      <alignment wrapText="1"/>
    </xf>
    <xf numFmtId="44" fontId="2" fillId="0" borderId="12" xfId="1" applyFont="1" applyBorder="1" applyAlignment="1">
      <alignment vertical="center" wrapText="1"/>
    </xf>
    <xf numFmtId="44" fontId="14" fillId="0" borderId="15" xfId="1" applyFont="1" applyBorder="1" applyAlignment="1">
      <alignment vertical="center"/>
    </xf>
    <xf numFmtId="9" fontId="16" fillId="5" borderId="15" xfId="2" applyFont="1" applyFill="1" applyBorder="1" applyAlignment="1">
      <alignment horizontal="center" vertical="center" wrapText="1"/>
    </xf>
    <xf numFmtId="44" fontId="2" fillId="0" borderId="15" xfId="1" applyFont="1" applyBorder="1" applyAlignment="1">
      <alignment horizontal="center" vertical="center"/>
    </xf>
    <xf numFmtId="44" fontId="2" fillId="4" borderId="6" xfId="1" applyFont="1" applyFill="1" applyBorder="1" applyAlignment="1">
      <alignment horizontal="center" vertical="center" wrapText="1"/>
    </xf>
    <xf numFmtId="44" fontId="2" fillId="4" borderId="38" xfId="1" applyFont="1" applyFill="1" applyBorder="1" applyAlignment="1">
      <alignment horizontal="center" vertical="center" wrapText="1"/>
    </xf>
    <xf numFmtId="44" fontId="2" fillId="0" borderId="15" xfId="1" applyFont="1" applyBorder="1" applyAlignment="1">
      <alignment horizontal="center" vertical="center" wrapText="1"/>
    </xf>
    <xf numFmtId="44" fontId="8" fillId="0" borderId="12" xfId="1" applyFont="1" applyBorder="1" applyAlignment="1">
      <alignment horizontal="center" vertical="center" wrapText="1" shrinkToFit="1"/>
    </xf>
    <xf numFmtId="44" fontId="8" fillId="0" borderId="0" xfId="1" applyFont="1" applyAlignment="1">
      <alignment horizontal="center" vertical="center" wrapText="1" shrinkToFit="1"/>
    </xf>
    <xf numFmtId="44" fontId="2" fillId="0" borderId="14" xfId="1" applyFont="1" applyBorder="1" applyAlignment="1">
      <alignment horizontal="center" vertical="center" wrapText="1"/>
    </xf>
    <xf numFmtId="44" fontId="8" fillId="0" borderId="16" xfId="1" applyFont="1" applyBorder="1" applyAlignment="1">
      <alignment horizontal="center" vertical="center" wrapText="1" shrinkToFit="1"/>
    </xf>
    <xf numFmtId="44" fontId="2" fillId="4" borderId="13" xfId="1" applyFont="1" applyFill="1" applyBorder="1" applyAlignment="1">
      <alignment horizontal="center" vertical="center" wrapText="1"/>
    </xf>
    <xf numFmtId="44" fontId="11" fillId="0" borderId="0" xfId="1" applyFont="1" applyAlignment="1">
      <alignment horizontal="center" vertical="center"/>
    </xf>
    <xf numFmtId="44" fontId="2" fillId="0" borderId="16" xfId="1" applyFont="1" applyBorder="1" applyAlignment="1">
      <alignment horizontal="center" vertical="center" wrapText="1"/>
    </xf>
    <xf numFmtId="44" fontId="11" fillId="0" borderId="15" xfId="1" applyFont="1" applyBorder="1" applyAlignment="1">
      <alignment horizontal="center" vertical="center"/>
    </xf>
    <xf numFmtId="44" fontId="8" fillId="0" borderId="15" xfId="1" applyFont="1" applyBorder="1" applyAlignment="1">
      <alignment horizontal="center" vertical="center" wrapText="1" shrinkToFit="1"/>
    </xf>
    <xf numFmtId="44" fontId="8" fillId="0" borderId="14" xfId="1" applyFont="1" applyBorder="1" applyAlignment="1">
      <alignment horizontal="center" vertical="center" wrapText="1" shrinkToFit="1"/>
    </xf>
    <xf numFmtId="44" fontId="14" fillId="0" borderId="0" xfId="1" applyFont="1" applyAlignment="1">
      <alignment horizontal="center" vertical="center"/>
    </xf>
    <xf numFmtId="44" fontId="15" fillId="0" borderId="12" xfId="1" applyFont="1" applyBorder="1" applyAlignment="1">
      <alignment horizontal="center" vertical="center" shrinkToFit="1"/>
    </xf>
    <xf numFmtId="44" fontId="14" fillId="0" borderId="15" xfId="1" applyFont="1" applyBorder="1" applyAlignment="1">
      <alignment horizontal="center" vertical="center"/>
    </xf>
    <xf numFmtId="44" fontId="0" fillId="0" borderId="0" xfId="1" applyFont="1" applyAlignment="1">
      <alignment horizontal="center" vertical="center" wrapText="1"/>
    </xf>
    <xf numFmtId="44" fontId="14" fillId="0" borderId="0" xfId="1" applyFont="1" applyAlignment="1">
      <alignment vertical="center"/>
    </xf>
    <xf numFmtId="165" fontId="14" fillId="5" borderId="15" xfId="2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44" fontId="2" fillId="0" borderId="39" xfId="1" applyFont="1" applyBorder="1" applyAlignment="1">
      <alignment horizontal="center" vertical="center" wrapText="1"/>
    </xf>
    <xf numFmtId="44" fontId="2" fillId="0" borderId="39" xfId="1" applyFont="1" applyBorder="1" applyAlignment="1">
      <alignment vertical="center"/>
    </xf>
    <xf numFmtId="0" fontId="2" fillId="0" borderId="14" xfId="0" applyFont="1" applyBorder="1" applyAlignment="1">
      <alignment horizontal="left" vertical="top" wrapText="1"/>
    </xf>
    <xf numFmtId="44" fontId="2" fillId="0" borderId="25" xfId="1" applyFont="1" applyBorder="1" applyAlignment="1">
      <alignment horizontal="center" vertical="center" wrapText="1"/>
    </xf>
    <xf numFmtId="44" fontId="2" fillId="0" borderId="25" xfId="1" applyFont="1" applyBorder="1" applyAlignment="1">
      <alignment vertical="center"/>
    </xf>
    <xf numFmtId="44" fontId="2" fillId="0" borderId="0" xfId="1" applyFont="1" applyBorder="1" applyAlignment="1">
      <alignment horizontal="center" vertical="center" wrapText="1"/>
    </xf>
    <xf numFmtId="44" fontId="2" fillId="0" borderId="0" xfId="1" applyFont="1" applyBorder="1" applyAlignment="1">
      <alignment vertical="center"/>
    </xf>
    <xf numFmtId="0" fontId="2" fillId="0" borderId="15" xfId="0" applyFont="1" applyBorder="1" applyAlignment="1">
      <alignment horizontal="left" vertical="top" wrapText="1"/>
    </xf>
    <xf numFmtId="44" fontId="2" fillId="0" borderId="20" xfId="1" applyFont="1" applyBorder="1" applyAlignment="1">
      <alignment vertical="center"/>
    </xf>
    <xf numFmtId="44" fontId="11" fillId="0" borderId="0" xfId="1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44" fontId="2" fillId="0" borderId="15" xfId="1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13" fillId="2" borderId="15" xfId="0" applyFont="1" applyFill="1" applyBorder="1" applyAlignment="1">
      <alignment horizontal="center" vertical="center" wrapText="1"/>
    </xf>
    <xf numFmtId="9" fontId="13" fillId="2" borderId="19" xfId="0" applyNumberFormat="1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44" fontId="5" fillId="2" borderId="19" xfId="1" applyFont="1" applyFill="1" applyBorder="1" applyAlignment="1">
      <alignment horizontal="center" vertical="center" wrapText="1"/>
    </xf>
    <xf numFmtId="44" fontId="5" fillId="2" borderId="20" xfId="1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2" borderId="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wrapText="1"/>
    </xf>
    <xf numFmtId="0" fontId="6" fillId="2" borderId="25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2" fillId="4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2" fillId="0" borderId="1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22" fillId="9" borderId="27" xfId="16" applyFont="1" applyFill="1" applyBorder="1" applyAlignment="1">
      <alignment horizontal="center" vertical="center"/>
    </xf>
    <xf numFmtId="0" fontId="22" fillId="9" borderId="34" xfId="16" applyFont="1" applyFill="1" applyBorder="1" applyAlignment="1">
      <alignment horizontal="center" vertical="center"/>
    </xf>
    <xf numFmtId="0" fontId="22" fillId="9" borderId="33" xfId="16" applyFont="1" applyFill="1" applyBorder="1" applyAlignment="1">
      <alignment horizontal="center" vertical="center"/>
    </xf>
    <xf numFmtId="0" fontId="23" fillId="0" borderId="19" xfId="16" applyFont="1" applyBorder="1" applyAlignment="1">
      <alignment horizontal="left" vertical="center"/>
    </xf>
    <xf numFmtId="0" fontId="23" fillId="0" borderId="26" xfId="16" applyFont="1" applyBorder="1" applyAlignment="1">
      <alignment horizontal="left" vertical="center"/>
    </xf>
    <xf numFmtId="0" fontId="23" fillId="0" borderId="20" xfId="16" applyFont="1" applyBorder="1" applyAlignment="1">
      <alignment horizontal="left" vertical="center"/>
    </xf>
    <xf numFmtId="0" fontId="23" fillId="0" borderId="15" xfId="16" applyFont="1" applyBorder="1" applyAlignment="1">
      <alignment horizontal="left" vertical="center"/>
    </xf>
    <xf numFmtId="0" fontId="22" fillId="7" borderId="29" xfId="16" applyFont="1" applyFill="1" applyBorder="1" applyAlignment="1">
      <alignment horizontal="center" vertical="center"/>
    </xf>
    <xf numFmtId="0" fontId="22" fillId="7" borderId="32" xfId="16" applyFont="1" applyFill="1" applyBorder="1" applyAlignment="1">
      <alignment horizontal="center" vertical="center"/>
    </xf>
    <xf numFmtId="0" fontId="22" fillId="7" borderId="35" xfId="16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/>
    </xf>
    <xf numFmtId="0" fontId="7" fillId="6" borderId="15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wrapText="1"/>
    </xf>
  </cellXfs>
  <cellStyles count="43">
    <cellStyle name="Excel Built-in Normal" xfId="4" xr:uid="{E7765842-3BEB-4CAD-BAD9-37A7661CE914}"/>
    <cellStyle name="Moeda" xfId="1" builtinId="4"/>
    <cellStyle name="Moeda 2" xfId="5" xr:uid="{FE913DF6-5BBF-4519-BB0D-B7B5C43756AD}"/>
    <cellStyle name="Moeda 2 2" xfId="6" xr:uid="{8155FEAD-DA46-43E6-9155-FE587BBA8960}"/>
    <cellStyle name="Moeda 3" xfId="7" xr:uid="{A86D996F-85DF-44B8-B1A3-F10C0CF7B6FE}"/>
    <cellStyle name="Moeda 4" xfId="8" xr:uid="{4C10932F-F649-4C36-B829-C4E9533255D0}"/>
    <cellStyle name="Moeda 4 2" xfId="9" xr:uid="{26808573-8890-4100-95E6-3BD7E671507F}"/>
    <cellStyle name="Moeda 5" xfId="10" xr:uid="{DEC34986-97E9-48A1-B874-3D0E5CD7617E}"/>
    <cellStyle name="Moeda 6" xfId="11" xr:uid="{5E652901-4F1B-4CD3-8A81-2A76119697FA}"/>
    <cellStyle name="Moeda 6 2" xfId="12" xr:uid="{D2359C27-4233-4EC1-9EEC-FCB5A3C32647}"/>
    <cellStyle name="Moeda 6 3" xfId="13" xr:uid="{8F716CA7-653C-46D3-8989-2735DC46A7F6}"/>
    <cellStyle name="Normal" xfId="0" builtinId="0"/>
    <cellStyle name="Normal 17" xfId="14" xr:uid="{181335EC-6D05-4BC8-B9A3-D50E905C1B77}"/>
    <cellStyle name="Normal 2" xfId="3" xr:uid="{60B66DFA-A6C5-46AD-B1F5-16778B802DA3}"/>
    <cellStyle name="Normal 2 2" xfId="16" xr:uid="{75723568-F61D-4F62-892E-EDDD918DDFEA}"/>
    <cellStyle name="Normal 2 3" xfId="17" xr:uid="{06B971E8-FF81-4402-951C-19463D99642D}"/>
    <cellStyle name="Normal 2 4" xfId="15" xr:uid="{2F1DFD47-559F-46F5-B9AB-B7EDA0FC21EB}"/>
    <cellStyle name="Normal 210 2 2" xfId="18" xr:uid="{6C7BE390-1515-434D-918D-41946DE3A1C5}"/>
    <cellStyle name="Normal 4" xfId="19" xr:uid="{F36F6FEE-7A27-4CF6-A91F-DF090DE8D119}"/>
    <cellStyle name="Normal 5" xfId="20" xr:uid="{96C8147A-C684-4EB1-835A-BA9B281FB253}"/>
    <cellStyle name="Porcentagem" xfId="2" builtinId="5"/>
    <cellStyle name="Porcentagem 2" xfId="22" xr:uid="{FBE6719A-6C0D-4D03-B3BB-C0DA5FE9C628}"/>
    <cellStyle name="Porcentagem 3" xfId="23" xr:uid="{FB9182D8-542F-4998-9096-B7BEF4BDA2F7}"/>
    <cellStyle name="Porcentagem 3 2" xfId="24" xr:uid="{5A06B562-6620-4447-96DD-AF0A7BE0362F}"/>
    <cellStyle name="Porcentagem 4" xfId="25" xr:uid="{71A0435E-EDFC-4DCB-9983-1BE99BBFFD8D}"/>
    <cellStyle name="Porcentagem 5" xfId="26" xr:uid="{843BD9C0-4812-4514-A09D-8AD1BBF5DCB2}"/>
    <cellStyle name="Porcentagem 6" xfId="27" xr:uid="{E0829355-2B62-48C7-948C-BAD44B608CBE}"/>
    <cellStyle name="Porcentagem 7" xfId="21" xr:uid="{A95C0C9F-9845-41F7-8B0D-AA56169E2D8D}"/>
    <cellStyle name="Separador de milhares 2" xfId="28" xr:uid="{7B1C046B-E6A3-4EA0-A2C6-AEA00B978051}"/>
    <cellStyle name="Separador de milhares 2 2" xfId="29" xr:uid="{FAE3010B-811C-4CA4-A408-429E9D16E5D1}"/>
    <cellStyle name="Separador de milhares 3" xfId="30" xr:uid="{7D9EA587-D688-426B-8215-5EDD69F0794C}"/>
    <cellStyle name="Separador de milhares 3 2" xfId="31" xr:uid="{1CA773CF-99B6-412F-9B78-762FF4CB39B3}"/>
    <cellStyle name="Separador de milhares 4" xfId="32" xr:uid="{2AC1FCA0-5B9C-4ACE-B6A5-84859BE50A94}"/>
    <cellStyle name="Separador de milhares 4 2" xfId="33" xr:uid="{56B20626-332C-4EB4-866F-6A08D3EE7B2F}"/>
    <cellStyle name="Separador de milhares 5" xfId="34" xr:uid="{7BE81FBF-7556-44EA-8C80-242A9A16EAAE}"/>
    <cellStyle name="Vírgula 2" xfId="36" xr:uid="{4C2FFE74-A7DE-47AB-89AD-53F12642E537}"/>
    <cellStyle name="Vírgula 2 2" xfId="37" xr:uid="{999D18BB-BB87-4748-AFB4-275BA74DFC3E}"/>
    <cellStyle name="Vírgula 2 2 2" xfId="38" xr:uid="{B1E8F8FC-42B4-4EDD-9865-5FB9E1020CE3}"/>
    <cellStyle name="Vírgula 3" xfId="39" xr:uid="{AC319FA2-A66C-437C-939B-CDE3058EDEDF}"/>
    <cellStyle name="Vírgula 4" xfId="40" xr:uid="{0A6624EF-EFE7-497B-9976-41436A5DF785}"/>
    <cellStyle name="Vírgula 5" xfId="41" xr:uid="{7C02A047-00CB-4F41-AFE3-5C557F6C84A8}"/>
    <cellStyle name="Vírgula 6" xfId="42" xr:uid="{891050FD-4394-42E2-9EF0-D89F76288944}"/>
    <cellStyle name="Vírgula 7" xfId="35" xr:uid="{1F6A66FA-43B2-4FCD-9EBF-6712ACD83B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07724-C93A-471D-A63A-54B8F5B8A1F1}">
  <dimension ref="A2:I59"/>
  <sheetViews>
    <sheetView topLeftCell="A16" zoomScale="110" zoomScaleNormal="110" workbookViewId="0">
      <selection activeCell="I9" sqref="I9"/>
    </sheetView>
  </sheetViews>
  <sheetFormatPr defaultRowHeight="15"/>
  <cols>
    <col min="1" max="1" width="5" customWidth="1"/>
    <col min="2" max="2" width="8.42578125" customWidth="1"/>
    <col min="3" max="3" width="7.5703125" customWidth="1"/>
    <col min="4" max="4" width="54.140625" customWidth="1"/>
    <col min="5" max="5" width="8.28515625" customWidth="1"/>
    <col min="6" max="6" width="6.42578125" customWidth="1"/>
    <col min="7" max="7" width="8.28515625" customWidth="1"/>
    <col min="8" max="8" width="11.5703125" customWidth="1"/>
  </cols>
  <sheetData>
    <row r="2" spans="1:9">
      <c r="A2" s="153" t="s">
        <v>0</v>
      </c>
      <c r="B2" s="154"/>
      <c r="C2" s="155"/>
      <c r="D2" s="155"/>
      <c r="E2" s="155"/>
      <c r="F2" s="155"/>
      <c r="G2" s="155"/>
      <c r="H2" s="155"/>
      <c r="I2" s="156"/>
    </row>
    <row r="3" spans="1:9">
      <c r="A3" s="157" t="s">
        <v>1</v>
      </c>
      <c r="B3" s="155"/>
      <c r="C3" s="158" t="s">
        <v>2</v>
      </c>
      <c r="D3" s="158"/>
      <c r="E3" s="158"/>
      <c r="F3" s="158"/>
      <c r="G3" s="158"/>
      <c r="H3" s="158"/>
      <c r="I3" s="158"/>
    </row>
    <row r="4" spans="1:9" ht="23.25" customHeight="1">
      <c r="A4" s="159" t="s">
        <v>4</v>
      </c>
      <c r="B4" s="160"/>
      <c r="C4" s="161" t="s">
        <v>5</v>
      </c>
      <c r="D4" s="162"/>
      <c r="E4" s="162"/>
      <c r="F4" s="162"/>
      <c r="G4" s="163" t="s">
        <v>3</v>
      </c>
      <c r="H4" s="164"/>
      <c r="I4" s="165"/>
    </row>
    <row r="5" spans="1:9">
      <c r="A5" s="140" t="s">
        <v>251</v>
      </c>
      <c r="B5" s="140"/>
      <c r="C5" s="140"/>
      <c r="D5" s="33" t="s">
        <v>417</v>
      </c>
      <c r="E5" s="141">
        <f>BDI!I14</f>
        <v>0</v>
      </c>
      <c r="F5" s="142"/>
      <c r="G5" s="143" t="s">
        <v>387</v>
      </c>
      <c r="H5" s="144"/>
      <c r="I5" s="145"/>
    </row>
    <row r="6" spans="1:9" ht="16.5" customHeight="1">
      <c r="A6" s="140"/>
      <c r="B6" s="140"/>
      <c r="C6" s="140"/>
      <c r="D6" s="33" t="s">
        <v>249</v>
      </c>
      <c r="E6" s="149">
        <f>DESCRITIVA!E6</f>
        <v>0</v>
      </c>
      <c r="F6" s="150"/>
      <c r="G6" s="146"/>
      <c r="H6" s="147"/>
      <c r="I6" s="148"/>
    </row>
    <row r="8" spans="1:9">
      <c r="A8" s="151" t="s">
        <v>337</v>
      </c>
      <c r="B8" s="152"/>
      <c r="C8" s="152"/>
      <c r="D8" s="152"/>
      <c r="E8" s="152"/>
      <c r="F8" s="152"/>
      <c r="G8" s="152"/>
      <c r="H8" s="152"/>
      <c r="I8" s="152"/>
    </row>
    <row r="9" spans="1:9">
      <c r="A9" s="52" t="s">
        <v>355</v>
      </c>
      <c r="B9" s="136" t="s">
        <v>339</v>
      </c>
      <c r="C9" s="136"/>
      <c r="D9" s="136"/>
      <c r="E9" s="136"/>
      <c r="F9" s="136"/>
      <c r="G9" s="136"/>
      <c r="H9" s="91">
        <f>DESCRITIVA!I10</f>
        <v>0</v>
      </c>
      <c r="I9" s="54" t="e">
        <f>(H9/DESCRITIVA!$E$6)</f>
        <v>#DIV/0!</v>
      </c>
    </row>
    <row r="10" spans="1:9">
      <c r="A10" s="52" t="s">
        <v>356</v>
      </c>
      <c r="B10" s="136" t="s">
        <v>338</v>
      </c>
      <c r="C10" s="136"/>
      <c r="D10" s="136"/>
      <c r="E10" s="136"/>
      <c r="F10" s="136"/>
      <c r="G10" s="136"/>
      <c r="H10" s="91">
        <f>DESCRITIVA!I15</f>
        <v>0</v>
      </c>
      <c r="I10" s="54" t="e">
        <f>(H10/DESCRITIVA!$E$6)</f>
        <v>#DIV/0!</v>
      </c>
    </row>
    <row r="11" spans="1:9">
      <c r="A11" s="137"/>
      <c r="B11" s="137"/>
      <c r="C11" s="137"/>
      <c r="D11" s="137"/>
      <c r="E11" s="137"/>
      <c r="F11" s="137"/>
      <c r="G11" s="137"/>
      <c r="H11" s="137"/>
      <c r="I11" s="137"/>
    </row>
    <row r="12" spans="1:9">
      <c r="A12" s="138" t="s">
        <v>250</v>
      </c>
      <c r="B12" s="139"/>
      <c r="C12" s="139"/>
      <c r="D12" s="139"/>
      <c r="E12" s="139"/>
      <c r="F12" s="139"/>
      <c r="G12" s="139"/>
      <c r="H12" s="139"/>
      <c r="I12" s="139"/>
    </row>
    <row r="13" spans="1:9">
      <c r="A13" s="52" t="s">
        <v>421</v>
      </c>
      <c r="B13" s="136" t="s">
        <v>389</v>
      </c>
      <c r="C13" s="136"/>
      <c r="D13" s="136"/>
      <c r="E13" s="136"/>
      <c r="F13" s="136"/>
      <c r="G13" s="136"/>
      <c r="H13" s="91">
        <f>DESCRITIVA!I19</f>
        <v>0</v>
      </c>
      <c r="I13" s="54" t="e">
        <f>(H13/DESCRITIVA!$E$6)</f>
        <v>#DIV/0!</v>
      </c>
    </row>
    <row r="14" spans="1:9">
      <c r="A14" s="52" t="s">
        <v>357</v>
      </c>
      <c r="B14" s="136" t="s">
        <v>24</v>
      </c>
      <c r="C14" s="136"/>
      <c r="D14" s="136"/>
      <c r="E14" s="136"/>
      <c r="F14" s="136"/>
      <c r="G14" s="136"/>
      <c r="H14" s="91">
        <f>DESCRITIVA!I25</f>
        <v>0</v>
      </c>
      <c r="I14" s="54" t="e">
        <f>(H14/DESCRITIVA!$E$6)</f>
        <v>#DIV/0!</v>
      </c>
    </row>
    <row r="15" spans="1:9">
      <c r="A15" s="52" t="s">
        <v>358</v>
      </c>
      <c r="B15" s="136" t="s">
        <v>260</v>
      </c>
      <c r="C15" s="136"/>
      <c r="D15" s="136"/>
      <c r="E15" s="136"/>
      <c r="F15" s="136"/>
      <c r="G15" s="136"/>
      <c r="H15" s="91">
        <f>DESCRITIVA!I37</f>
        <v>0</v>
      </c>
      <c r="I15" s="54" t="e">
        <f>(H15/DESCRITIVA!$E$6)</f>
        <v>#DIV/0!</v>
      </c>
    </row>
    <row r="16" spans="1:9">
      <c r="A16" s="52" t="s">
        <v>359</v>
      </c>
      <c r="B16" s="136" t="s">
        <v>399</v>
      </c>
      <c r="C16" s="136"/>
      <c r="D16" s="136"/>
      <c r="E16" s="136"/>
      <c r="F16" s="136"/>
      <c r="G16" s="136"/>
      <c r="H16" s="91">
        <f>DESCRITIVA!I45</f>
        <v>0</v>
      </c>
      <c r="I16" s="54" t="e">
        <f>(H16/DESCRITIVA!$E$6)</f>
        <v>#DIV/0!</v>
      </c>
    </row>
    <row r="17" spans="1:9">
      <c r="A17" s="52" t="s">
        <v>360</v>
      </c>
      <c r="B17" s="136" t="s">
        <v>35</v>
      </c>
      <c r="C17" s="136"/>
      <c r="D17" s="136"/>
      <c r="E17" s="136"/>
      <c r="F17" s="136"/>
      <c r="G17" s="136"/>
      <c r="H17" s="91">
        <f>DESCRITIVA!I51</f>
        <v>0</v>
      </c>
      <c r="I17" s="54" t="e">
        <f>(H17/DESCRITIVA!$E$6)</f>
        <v>#DIV/0!</v>
      </c>
    </row>
    <row r="18" spans="1:9">
      <c r="A18" s="132"/>
      <c r="B18" s="132"/>
      <c r="C18" s="132"/>
      <c r="D18" s="132"/>
      <c r="E18" s="132"/>
      <c r="F18" s="132"/>
      <c r="G18" s="132"/>
      <c r="H18" s="132"/>
      <c r="I18" s="132"/>
    </row>
    <row r="19" spans="1:9">
      <c r="A19" s="138" t="s">
        <v>52</v>
      </c>
      <c r="B19" s="139"/>
      <c r="C19" s="139"/>
      <c r="D19" s="139"/>
      <c r="E19" s="139"/>
      <c r="F19" s="139"/>
      <c r="G19" s="139"/>
      <c r="H19" s="139"/>
      <c r="I19" s="139"/>
    </row>
    <row r="20" spans="1:9">
      <c r="A20" s="52" t="s">
        <v>361</v>
      </c>
      <c r="B20" s="136" t="s">
        <v>394</v>
      </c>
      <c r="C20" s="136"/>
      <c r="D20" s="136"/>
      <c r="E20" s="136"/>
      <c r="F20" s="136"/>
      <c r="G20" s="136"/>
      <c r="H20" s="91">
        <f>DESCRITIVA!I73</f>
        <v>0</v>
      </c>
      <c r="I20" s="54" t="e">
        <f>(H20/DESCRITIVA!$E$6)</f>
        <v>#DIV/0!</v>
      </c>
    </row>
    <row r="21" spans="1:9">
      <c r="A21" s="52" t="s">
        <v>362</v>
      </c>
      <c r="B21" s="136" t="s">
        <v>340</v>
      </c>
      <c r="C21" s="136"/>
      <c r="D21" s="136"/>
      <c r="E21" s="136"/>
      <c r="F21" s="136"/>
      <c r="G21" s="136"/>
      <c r="H21" s="91">
        <f>DESCRITIVA!I79</f>
        <v>0</v>
      </c>
      <c r="I21" s="54" t="e">
        <f>(H21/DESCRITIVA!$E$6)</f>
        <v>#DIV/0!</v>
      </c>
    </row>
    <row r="22" spans="1:9">
      <c r="A22" s="52" t="s">
        <v>363</v>
      </c>
      <c r="B22" s="136" t="s">
        <v>343</v>
      </c>
      <c r="C22" s="136"/>
      <c r="D22" s="136"/>
      <c r="E22" s="136"/>
      <c r="F22" s="136"/>
      <c r="G22" s="136"/>
      <c r="H22" s="91">
        <f>DESCRITIVA!I83</f>
        <v>0</v>
      </c>
      <c r="I22" s="54" t="e">
        <f>(H22/DESCRITIVA!$E$6)</f>
        <v>#DIV/0!</v>
      </c>
    </row>
    <row r="23" spans="1:9">
      <c r="A23" s="52" t="s">
        <v>364</v>
      </c>
      <c r="B23" s="136" t="s">
        <v>56</v>
      </c>
      <c r="C23" s="136"/>
      <c r="D23" s="136"/>
      <c r="E23" s="136"/>
      <c r="F23" s="136"/>
      <c r="G23" s="136"/>
      <c r="H23" s="91">
        <f>DESCRITIVA!I88</f>
        <v>0</v>
      </c>
      <c r="I23" s="54" t="e">
        <f>(H23/DESCRITIVA!$E$6)</f>
        <v>#DIV/0!</v>
      </c>
    </row>
    <row r="24" spans="1:9">
      <c r="A24" s="52" t="s">
        <v>365</v>
      </c>
      <c r="B24" s="136" t="s">
        <v>70</v>
      </c>
      <c r="C24" s="136"/>
      <c r="D24" s="136"/>
      <c r="E24" s="136"/>
      <c r="F24" s="136"/>
      <c r="G24" s="136"/>
      <c r="H24" s="91">
        <f>DESCRITIVA!I92</f>
        <v>0</v>
      </c>
      <c r="I24" s="54" t="e">
        <f>(H24/DESCRITIVA!$E$6)</f>
        <v>#DIV/0!</v>
      </c>
    </row>
    <row r="25" spans="1:9">
      <c r="A25" s="52" t="s">
        <v>366</v>
      </c>
      <c r="B25" s="136" t="s">
        <v>341</v>
      </c>
      <c r="C25" s="136"/>
      <c r="D25" s="136"/>
      <c r="E25" s="136"/>
      <c r="F25" s="136"/>
      <c r="G25" s="136"/>
      <c r="H25" s="91">
        <f>DESCRITIVA!I117</f>
        <v>0</v>
      </c>
      <c r="I25" s="54" t="e">
        <f>(H25/DESCRITIVA!$E$6)</f>
        <v>#DIV/0!</v>
      </c>
    </row>
    <row r="26" spans="1:9">
      <c r="A26" s="52" t="s">
        <v>367</v>
      </c>
      <c r="B26" s="136" t="s">
        <v>245</v>
      </c>
      <c r="C26" s="136"/>
      <c r="D26" s="136"/>
      <c r="E26" s="136"/>
      <c r="F26" s="136"/>
      <c r="G26" s="136"/>
      <c r="H26" s="91">
        <f>DESCRITIVA!I125</f>
        <v>0</v>
      </c>
      <c r="I26" s="54" t="e">
        <f>(H26/DESCRITIVA!$E$6)</f>
        <v>#DIV/0!</v>
      </c>
    </row>
    <row r="27" spans="1:9">
      <c r="A27" s="52" t="s">
        <v>368</v>
      </c>
      <c r="B27" s="136" t="s">
        <v>342</v>
      </c>
      <c r="C27" s="136"/>
      <c r="D27" s="136"/>
      <c r="E27" s="136"/>
      <c r="F27" s="136"/>
      <c r="G27" s="136"/>
      <c r="H27" s="91">
        <f>DESCRITIVA!I129</f>
        <v>0</v>
      </c>
      <c r="I27" s="54" t="e">
        <f>(H27/DESCRITIVA!$E$6)</f>
        <v>#DIV/0!</v>
      </c>
    </row>
    <row r="28" spans="1:9">
      <c r="A28" s="52" t="s">
        <v>369</v>
      </c>
      <c r="B28" s="136" t="s">
        <v>75</v>
      </c>
      <c r="C28" s="136"/>
      <c r="D28" s="136"/>
      <c r="E28" s="136"/>
      <c r="F28" s="136"/>
      <c r="G28" s="136"/>
      <c r="H28" s="91">
        <f>DESCRITIVA!I139</f>
        <v>0</v>
      </c>
      <c r="I28" s="54" t="e">
        <f>(H28/DESCRITIVA!$E$6)</f>
        <v>#DIV/0!</v>
      </c>
    </row>
    <row r="29" spans="1:9">
      <c r="A29" s="52" t="s">
        <v>370</v>
      </c>
      <c r="B29" s="136" t="s">
        <v>88</v>
      </c>
      <c r="C29" s="136"/>
      <c r="D29" s="136"/>
      <c r="E29" s="136"/>
      <c r="F29" s="136"/>
      <c r="G29" s="136"/>
      <c r="H29" s="91">
        <f>DESCRITIVA!I148</f>
        <v>0</v>
      </c>
      <c r="I29" s="54" t="e">
        <f>(H29/DESCRITIVA!$E$6)</f>
        <v>#DIV/0!</v>
      </c>
    </row>
    <row r="30" spans="1:9">
      <c r="A30" s="52" t="s">
        <v>371</v>
      </c>
      <c r="B30" s="136" t="s">
        <v>97</v>
      </c>
      <c r="C30" s="136"/>
      <c r="D30" s="136"/>
      <c r="E30" s="136"/>
      <c r="F30" s="136"/>
      <c r="G30" s="136"/>
      <c r="H30" s="91">
        <f>DESCRITIVA!I154</f>
        <v>0</v>
      </c>
      <c r="I30" s="54" t="e">
        <f>(H30/DESCRITIVA!$E$6)</f>
        <v>#DIV/0!</v>
      </c>
    </row>
    <row r="31" spans="1:9">
      <c r="A31" s="52" t="s">
        <v>372</v>
      </c>
      <c r="B31" s="136" t="s">
        <v>352</v>
      </c>
      <c r="C31" s="136"/>
      <c r="D31" s="136"/>
      <c r="E31" s="136"/>
      <c r="F31" s="136"/>
      <c r="G31" s="136"/>
      <c r="H31" s="91">
        <f>DESCRITIVA!I175</f>
        <v>0</v>
      </c>
      <c r="I31" s="54" t="e">
        <f>(H31/DESCRITIVA!$E$6)</f>
        <v>#DIV/0!</v>
      </c>
    </row>
    <row r="32" spans="1:9">
      <c r="A32" s="52" t="s">
        <v>373</v>
      </c>
      <c r="B32" s="136" t="s">
        <v>117</v>
      </c>
      <c r="C32" s="136"/>
      <c r="D32" s="136"/>
      <c r="E32" s="136"/>
      <c r="F32" s="136"/>
      <c r="G32" s="136"/>
      <c r="H32" s="91">
        <f>DESCRITIVA!I195</f>
        <v>0</v>
      </c>
      <c r="I32" s="54" t="e">
        <f>(H32/DESCRITIVA!$E$6)</f>
        <v>#DIV/0!</v>
      </c>
    </row>
    <row r="33" spans="1:9">
      <c r="A33" s="52" t="s">
        <v>374</v>
      </c>
      <c r="B33" s="136" t="s">
        <v>348</v>
      </c>
      <c r="C33" s="136"/>
      <c r="D33" s="136"/>
      <c r="E33" s="136"/>
      <c r="F33" s="136"/>
      <c r="G33" s="136"/>
      <c r="H33" s="91">
        <f>DESCRITIVA!I259</f>
        <v>0</v>
      </c>
      <c r="I33" s="54" t="e">
        <f>(H33/DESCRITIVA!$E$6)</f>
        <v>#DIV/0!</v>
      </c>
    </row>
    <row r="34" spans="1:9">
      <c r="A34" s="132"/>
      <c r="B34" s="132"/>
      <c r="C34" s="132"/>
      <c r="D34" s="132"/>
      <c r="E34" s="132"/>
      <c r="F34" s="132"/>
      <c r="G34" s="132"/>
      <c r="H34" s="132"/>
      <c r="I34" s="132"/>
    </row>
    <row r="35" spans="1:9">
      <c r="A35" s="138" t="s">
        <v>284</v>
      </c>
      <c r="B35" s="139"/>
      <c r="C35" s="139"/>
      <c r="D35" s="139"/>
      <c r="E35" s="139"/>
      <c r="F35" s="139"/>
      <c r="G35" s="139"/>
      <c r="H35" s="139"/>
      <c r="I35" s="139"/>
    </row>
    <row r="36" spans="1:9">
      <c r="A36" s="52" t="s">
        <v>375</v>
      </c>
      <c r="B36" s="136" t="s">
        <v>342</v>
      </c>
      <c r="C36" s="136"/>
      <c r="D36" s="136"/>
      <c r="E36" s="136"/>
      <c r="F36" s="136"/>
      <c r="G36" s="136"/>
      <c r="H36" s="91">
        <f>DESCRITIVA!I266</f>
        <v>0</v>
      </c>
      <c r="I36" s="54" t="e">
        <f>(H36/DESCRITIVA!$E$6)</f>
        <v>#DIV/0!</v>
      </c>
    </row>
    <row r="37" spans="1:9">
      <c r="A37" s="132"/>
      <c r="B37" s="132"/>
      <c r="C37" s="132"/>
      <c r="D37" s="132"/>
      <c r="E37" s="132"/>
      <c r="F37" s="132"/>
      <c r="G37" s="132"/>
      <c r="H37" s="132"/>
      <c r="I37" s="132"/>
    </row>
    <row r="38" spans="1:9">
      <c r="A38" s="138" t="s">
        <v>344</v>
      </c>
      <c r="B38" s="139"/>
      <c r="C38" s="139"/>
      <c r="D38" s="139"/>
      <c r="E38" s="139"/>
      <c r="F38" s="139"/>
      <c r="G38" s="139"/>
      <c r="H38" s="139"/>
      <c r="I38" s="139"/>
    </row>
    <row r="39" spans="1:9">
      <c r="A39" s="52" t="s">
        <v>376</v>
      </c>
      <c r="B39" s="136" t="s">
        <v>343</v>
      </c>
      <c r="C39" s="136"/>
      <c r="D39" s="136"/>
      <c r="E39" s="136"/>
      <c r="F39" s="136"/>
      <c r="G39" s="136"/>
      <c r="H39" s="91">
        <f>DESCRITIVA!I279</f>
        <v>0</v>
      </c>
      <c r="I39" s="54" t="e">
        <f>(H39/DESCRITIVA!$E$6)</f>
        <v>#DIV/0!</v>
      </c>
    </row>
    <row r="40" spans="1:9">
      <c r="A40" s="52" t="s">
        <v>377</v>
      </c>
      <c r="B40" s="136" t="s">
        <v>342</v>
      </c>
      <c r="C40" s="136"/>
      <c r="D40" s="136"/>
      <c r="E40" s="136"/>
      <c r="F40" s="136"/>
      <c r="G40" s="136"/>
      <c r="H40" s="91">
        <f>DESCRITIVA!I284</f>
        <v>0</v>
      </c>
      <c r="I40" s="54" t="e">
        <f>(H40/DESCRITIVA!$E$6)</f>
        <v>#DIV/0!</v>
      </c>
    </row>
    <row r="41" spans="1:9">
      <c r="A41" s="52" t="s">
        <v>378</v>
      </c>
      <c r="B41" s="136" t="s">
        <v>117</v>
      </c>
      <c r="C41" s="136"/>
      <c r="D41" s="136"/>
      <c r="E41" s="136"/>
      <c r="F41" s="136"/>
      <c r="G41" s="136"/>
      <c r="H41" s="91">
        <f>DESCRITIVA!I291</f>
        <v>0</v>
      </c>
      <c r="I41" s="54" t="e">
        <f>(H41/DESCRITIVA!$E$6)</f>
        <v>#DIV/0!</v>
      </c>
    </row>
    <row r="42" spans="1:9">
      <c r="A42" s="52" t="s">
        <v>379</v>
      </c>
      <c r="B42" s="134" t="s">
        <v>35</v>
      </c>
      <c r="C42" s="134"/>
      <c r="D42" s="134"/>
      <c r="E42" s="134"/>
      <c r="F42" s="134"/>
      <c r="G42" s="134"/>
      <c r="H42" s="91">
        <f>DESCRITIVA!I297</f>
        <v>0</v>
      </c>
      <c r="I42" s="54" t="e">
        <f>(H42/DESCRITIVA!$E$6)</f>
        <v>#DIV/0!</v>
      </c>
    </row>
    <row r="43" spans="1:9">
      <c r="A43" s="132"/>
      <c r="B43" s="132"/>
      <c r="C43" s="132"/>
      <c r="D43" s="132"/>
      <c r="E43" s="132"/>
      <c r="F43" s="132"/>
      <c r="G43" s="132"/>
      <c r="H43" s="132"/>
      <c r="I43" s="132"/>
    </row>
    <row r="44" spans="1:9">
      <c r="A44" s="138" t="s">
        <v>229</v>
      </c>
      <c r="B44" s="139"/>
      <c r="C44" s="139"/>
      <c r="D44" s="139"/>
      <c r="E44" s="139"/>
      <c r="F44" s="139"/>
      <c r="G44" s="139"/>
      <c r="H44" s="139"/>
      <c r="I44" s="139"/>
    </row>
    <row r="45" spans="1:9">
      <c r="A45" s="27" t="s">
        <v>380</v>
      </c>
      <c r="B45" s="136" t="s">
        <v>345</v>
      </c>
      <c r="C45" s="136"/>
      <c r="D45" s="136"/>
      <c r="E45" s="136"/>
      <c r="F45" s="136"/>
      <c r="G45" s="136"/>
      <c r="H45" s="94">
        <f>DESCRITIVA!I307</f>
        <v>0</v>
      </c>
      <c r="I45" s="54" t="e">
        <f>(H45/DESCRITIVA!$E$6)</f>
        <v>#DIV/0!</v>
      </c>
    </row>
    <row r="46" spans="1:9">
      <c r="A46" s="27" t="s">
        <v>381</v>
      </c>
      <c r="B46" s="136" t="s">
        <v>343</v>
      </c>
      <c r="C46" s="136"/>
      <c r="D46" s="136"/>
      <c r="E46" s="136"/>
      <c r="F46" s="136"/>
      <c r="G46" s="136"/>
      <c r="H46" s="94">
        <f>DESCRITIVA!I312</f>
        <v>0</v>
      </c>
      <c r="I46" s="54" t="e">
        <f>(H46/DESCRITIVA!$E$6)</f>
        <v>#DIV/0!</v>
      </c>
    </row>
    <row r="47" spans="1:9">
      <c r="A47" s="27" t="s">
        <v>382</v>
      </c>
      <c r="B47" s="136" t="s">
        <v>245</v>
      </c>
      <c r="C47" s="136"/>
      <c r="D47" s="136"/>
      <c r="E47" s="136"/>
      <c r="F47" s="136"/>
      <c r="G47" s="136"/>
      <c r="H47" s="94">
        <f>DESCRITIVA!I317</f>
        <v>0</v>
      </c>
      <c r="I47" s="54" t="e">
        <f>(H47/DESCRITIVA!$E$6)</f>
        <v>#DIV/0!</v>
      </c>
    </row>
    <row r="48" spans="1:9">
      <c r="A48" s="27" t="s">
        <v>383</v>
      </c>
      <c r="B48" s="136" t="s">
        <v>342</v>
      </c>
      <c r="C48" s="136"/>
      <c r="D48" s="136"/>
      <c r="E48" s="136"/>
      <c r="F48" s="136"/>
      <c r="G48" s="136"/>
      <c r="H48" s="94">
        <f>DESCRITIVA!I321</f>
        <v>0</v>
      </c>
      <c r="I48" s="54" t="e">
        <f>(H48/DESCRITIVA!$E$6)</f>
        <v>#DIV/0!</v>
      </c>
    </row>
    <row r="49" spans="1:9">
      <c r="A49" s="27" t="s">
        <v>384</v>
      </c>
      <c r="B49" s="136" t="s">
        <v>88</v>
      </c>
      <c r="C49" s="136"/>
      <c r="D49" s="136"/>
      <c r="E49" s="136"/>
      <c r="F49" s="136"/>
      <c r="G49" s="136"/>
      <c r="H49" s="94">
        <f>DESCRITIVA!I327</f>
        <v>0</v>
      </c>
      <c r="I49" s="54" t="e">
        <f>(H49/DESCRITIVA!$E$6)</f>
        <v>#DIV/0!</v>
      </c>
    </row>
    <row r="50" spans="1:9">
      <c r="A50" s="27" t="s">
        <v>385</v>
      </c>
      <c r="B50" s="136" t="s">
        <v>117</v>
      </c>
      <c r="C50" s="136"/>
      <c r="D50" s="136"/>
      <c r="E50" s="136"/>
      <c r="F50" s="136"/>
      <c r="G50" s="136"/>
      <c r="H50" s="94">
        <f>DESCRITIVA!I335</f>
        <v>0</v>
      </c>
      <c r="I50" s="54" t="e">
        <f>(H50/DESCRITIVA!$E$6)</f>
        <v>#DIV/0!</v>
      </c>
    </row>
    <row r="51" spans="1:9">
      <c r="A51" s="27" t="s">
        <v>386</v>
      </c>
      <c r="B51" s="136" t="s">
        <v>348</v>
      </c>
      <c r="C51" s="136"/>
      <c r="D51" s="136"/>
      <c r="E51" s="136"/>
      <c r="F51" s="136"/>
      <c r="G51" s="136"/>
      <c r="H51" s="94">
        <f>DESCRITIVA!I346</f>
        <v>0</v>
      </c>
      <c r="I51" s="54" t="e">
        <f>(H51/DESCRITIVA!$E$6)</f>
        <v>#DIV/0!</v>
      </c>
    </row>
    <row r="52" spans="1:9">
      <c r="A52" s="133"/>
      <c r="B52" s="133"/>
      <c r="C52" s="133"/>
      <c r="D52" s="133"/>
      <c r="E52" s="133"/>
      <c r="F52" s="133"/>
      <c r="G52" s="133"/>
      <c r="H52" s="133"/>
      <c r="I52" s="133"/>
    </row>
    <row r="53" spans="1:9">
      <c r="A53" s="138" t="s">
        <v>350</v>
      </c>
      <c r="B53" s="139"/>
      <c r="C53" s="139"/>
      <c r="D53" s="139"/>
      <c r="E53" s="139"/>
      <c r="F53" s="139"/>
      <c r="G53" s="139"/>
      <c r="H53" s="139"/>
      <c r="I53" s="139"/>
    </row>
    <row r="54" spans="1:9">
      <c r="A54" s="27" t="s">
        <v>422</v>
      </c>
      <c r="B54" s="136" t="s">
        <v>354</v>
      </c>
      <c r="C54" s="136"/>
      <c r="D54" s="136"/>
      <c r="E54" s="136"/>
      <c r="F54" s="136"/>
      <c r="G54" s="136"/>
      <c r="H54" s="94">
        <f>DESCRITIVA!I351</f>
        <v>0</v>
      </c>
      <c r="I54" s="54" t="e">
        <f>(H54/DESCRITIVA!$E$6)</f>
        <v>#DIV/0!</v>
      </c>
    </row>
    <row r="55" spans="1:9">
      <c r="A55" s="133"/>
      <c r="B55" s="133"/>
      <c r="C55" s="133"/>
      <c r="D55" s="133"/>
      <c r="E55" s="133"/>
      <c r="F55" s="133"/>
      <c r="G55" s="133"/>
      <c r="H55" s="133"/>
      <c r="I55" s="133"/>
    </row>
    <row r="56" spans="1:9">
      <c r="A56" s="138" t="s">
        <v>351</v>
      </c>
      <c r="B56" s="139"/>
      <c r="C56" s="139"/>
      <c r="D56" s="139"/>
      <c r="E56" s="139"/>
      <c r="F56" s="139"/>
      <c r="G56" s="139"/>
      <c r="H56" s="139"/>
      <c r="I56" s="139"/>
    </row>
    <row r="57" spans="1:9">
      <c r="A57" s="27" t="s">
        <v>620</v>
      </c>
      <c r="B57" s="135" t="s">
        <v>183</v>
      </c>
      <c r="C57" s="135"/>
      <c r="D57" s="135"/>
      <c r="E57" s="135"/>
      <c r="F57" s="135"/>
      <c r="G57" s="135"/>
      <c r="H57" s="94">
        <f>DESCRITIVA!I371</f>
        <v>0</v>
      </c>
      <c r="I57" s="54" t="e">
        <f>(H57/DESCRITIVA!$E$6)</f>
        <v>#DIV/0!</v>
      </c>
    </row>
    <row r="58" spans="1:9">
      <c r="A58" s="128"/>
      <c r="B58" s="128"/>
      <c r="C58" s="128"/>
      <c r="D58" s="128"/>
      <c r="E58" s="128"/>
      <c r="F58" s="128"/>
      <c r="G58" s="128"/>
      <c r="H58" s="128"/>
      <c r="I58" s="128"/>
    </row>
    <row r="59" spans="1:9">
      <c r="A59" s="129"/>
      <c r="B59" s="130"/>
      <c r="C59" s="130"/>
      <c r="D59" s="130"/>
      <c r="E59" s="130"/>
      <c r="F59" s="131"/>
      <c r="G59" s="61" t="s">
        <v>388</v>
      </c>
      <c r="H59" s="78">
        <f>DESCRITIVA!E6</f>
        <v>0</v>
      </c>
      <c r="I59" s="90" t="e">
        <f>SUM(I9+I10+I13+I14+I15+I16+I17+I20+I21+I22+I23+I24+I25+I26+I27+I28+I29+I30+I31+I32+I33+I36+I39+I40+I41+I42+I45+I46+I47+I48+I49+I50+I51+I54+I57)</f>
        <v>#DIV/0!</v>
      </c>
    </row>
  </sheetData>
  <mergeCells count="62">
    <mergeCell ref="A2:I2"/>
    <mergeCell ref="A3:B3"/>
    <mergeCell ref="C3:I3"/>
    <mergeCell ref="A4:B4"/>
    <mergeCell ref="C4:F4"/>
    <mergeCell ref="G4:I4"/>
    <mergeCell ref="A5:C6"/>
    <mergeCell ref="E5:F5"/>
    <mergeCell ref="G5:I6"/>
    <mergeCell ref="E6:F6"/>
    <mergeCell ref="B26:G26"/>
    <mergeCell ref="B25:G25"/>
    <mergeCell ref="A8:I8"/>
    <mergeCell ref="A12:I12"/>
    <mergeCell ref="A19:I19"/>
    <mergeCell ref="B16:G16"/>
    <mergeCell ref="A35:I35"/>
    <mergeCell ref="A38:I38"/>
    <mergeCell ref="A44:I44"/>
    <mergeCell ref="A53:I53"/>
    <mergeCell ref="A56:I56"/>
    <mergeCell ref="B51:G51"/>
    <mergeCell ref="B45:G45"/>
    <mergeCell ref="B39:G39"/>
    <mergeCell ref="B36:G36"/>
    <mergeCell ref="A37:I37"/>
    <mergeCell ref="B46:G46"/>
    <mergeCell ref="B47:G47"/>
    <mergeCell ref="B48:G48"/>
    <mergeCell ref="B49:G49"/>
    <mergeCell ref="B50:G50"/>
    <mergeCell ref="B54:G54"/>
    <mergeCell ref="B29:G29"/>
    <mergeCell ref="B28:G28"/>
    <mergeCell ref="B17:G17"/>
    <mergeCell ref="B24:G24"/>
    <mergeCell ref="B23:G23"/>
    <mergeCell ref="B22:G22"/>
    <mergeCell ref="B21:G21"/>
    <mergeCell ref="B20:G20"/>
    <mergeCell ref="B41:G41"/>
    <mergeCell ref="B40:G40"/>
    <mergeCell ref="A55:I55"/>
    <mergeCell ref="B27:G27"/>
    <mergeCell ref="B9:G9"/>
    <mergeCell ref="B10:G10"/>
    <mergeCell ref="B13:G13"/>
    <mergeCell ref="B14:G14"/>
    <mergeCell ref="B15:G15"/>
    <mergeCell ref="A11:I11"/>
    <mergeCell ref="A18:I18"/>
    <mergeCell ref="A34:I34"/>
    <mergeCell ref="B33:G33"/>
    <mergeCell ref="B32:G32"/>
    <mergeCell ref="B31:G31"/>
    <mergeCell ref="B30:G30"/>
    <mergeCell ref="A58:I58"/>
    <mergeCell ref="A59:F59"/>
    <mergeCell ref="A43:I43"/>
    <mergeCell ref="A52:I52"/>
    <mergeCell ref="B42:G42"/>
    <mergeCell ref="B57:G5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04"/>
  <sheetViews>
    <sheetView topLeftCell="A43" zoomScale="115" zoomScaleNormal="115" workbookViewId="0">
      <selection activeCell="J63" sqref="J63"/>
    </sheetView>
  </sheetViews>
  <sheetFormatPr defaultColWidth="14.42578125" defaultRowHeight="15"/>
  <cols>
    <col min="1" max="1" width="4.28515625" style="16" customWidth="1"/>
    <col min="2" max="2" width="8" style="16" customWidth="1"/>
    <col min="3" max="3" width="7.28515625" style="16" customWidth="1"/>
    <col min="4" max="4" width="60.5703125" style="16" customWidth="1"/>
    <col min="5" max="5" width="5.85546875" style="16" customWidth="1"/>
    <col min="6" max="6" width="6.85546875" style="16" customWidth="1"/>
    <col min="7" max="7" width="10.28515625" style="108" customWidth="1"/>
    <col min="8" max="8" width="10.42578125" style="87" customWidth="1"/>
    <col min="9" max="9" width="10.28515625" style="87" customWidth="1"/>
    <col min="10" max="27" width="9.140625" style="16" customWidth="1"/>
    <col min="28" max="16384" width="14.42578125" style="16"/>
  </cols>
  <sheetData>
    <row r="1" spans="1:27">
      <c r="A1" s="1"/>
      <c r="B1" s="1"/>
      <c r="C1" s="1"/>
      <c r="D1" s="1"/>
      <c r="E1" s="1"/>
      <c r="F1" s="1"/>
      <c r="G1" s="86"/>
      <c r="H1" s="86"/>
      <c r="I1" s="77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153" t="s">
        <v>0</v>
      </c>
      <c r="B2" s="154"/>
      <c r="C2" s="155"/>
      <c r="D2" s="155"/>
      <c r="E2" s="155"/>
      <c r="F2" s="155"/>
      <c r="G2" s="155"/>
      <c r="H2" s="155"/>
      <c r="I2" s="15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45" customHeight="1">
      <c r="A3" s="157" t="s">
        <v>1</v>
      </c>
      <c r="B3" s="155"/>
      <c r="C3" s="158" t="s">
        <v>2</v>
      </c>
      <c r="D3" s="158"/>
      <c r="E3" s="158"/>
      <c r="F3" s="158"/>
      <c r="G3" s="158"/>
      <c r="H3" s="158"/>
      <c r="I3" s="15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7.25" customHeight="1">
      <c r="A4" s="159" t="s">
        <v>4</v>
      </c>
      <c r="B4" s="160"/>
      <c r="C4" s="161" t="s">
        <v>5</v>
      </c>
      <c r="D4" s="162"/>
      <c r="E4" s="162"/>
      <c r="F4" s="162"/>
      <c r="G4" s="163" t="s">
        <v>3</v>
      </c>
      <c r="H4" s="164"/>
      <c r="I4" s="16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45" customHeight="1">
      <c r="A5" s="140" t="s">
        <v>251</v>
      </c>
      <c r="B5" s="140"/>
      <c r="C5" s="140"/>
      <c r="D5" s="33" t="s">
        <v>417</v>
      </c>
      <c r="E5" s="141">
        <f>BDI!I14</f>
        <v>0</v>
      </c>
      <c r="F5" s="142"/>
      <c r="G5" s="143" t="s">
        <v>387</v>
      </c>
      <c r="H5" s="144"/>
      <c r="I5" s="145"/>
      <c r="J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45" customHeight="1">
      <c r="A6" s="140"/>
      <c r="B6" s="140"/>
      <c r="C6" s="140"/>
      <c r="D6" s="33" t="s">
        <v>249</v>
      </c>
      <c r="E6" s="149">
        <f>SUM(ORÇAMENTÁRIA!H9+ORÇAMENTÁRIA!H10+ORÇAMENTÁRIA!H13+ORÇAMENTÁRIA!H14+ORÇAMENTÁRIA!H15+ORÇAMENTÁRIA!H16+ORÇAMENTÁRIA!H17+ORÇAMENTÁRIA!H20+ORÇAMENTÁRIA!H21+ORÇAMENTÁRIA!H22+ORÇAMENTÁRIA!H23+ORÇAMENTÁRIA!H24+ORÇAMENTÁRIA!H25+ORÇAMENTÁRIA!H26+ORÇAMENTÁRIA!H27+ORÇAMENTÁRIA!H28+ORÇAMENTÁRIA!H29+ORÇAMENTÁRIA!H30+ORÇAMENTÁRIA!H31+ORÇAMENTÁRIA!H32+ORÇAMENTÁRIA!H33+ORÇAMENTÁRIA!H36+ORÇAMENTÁRIA!H39+ORÇAMENTÁRIA!H40+ORÇAMENTÁRIA!H41+ORÇAMENTÁRIA!H42+ORÇAMENTÁRIA!H45+ORÇAMENTÁRIA!H46+ORÇAMENTÁRIA!H47+ORÇAMENTÁRIA!H48+ORÇAMENTÁRIA!H49+ORÇAMENTÁRIA!H50+ORÇAMENTÁRIA!H51+ORÇAMENTÁRIA!H54+ORÇAMENTÁRIA!H57)</f>
        <v>0</v>
      </c>
      <c r="F6" s="150"/>
      <c r="G6" s="146"/>
      <c r="H6" s="147"/>
      <c r="I6" s="148"/>
      <c r="J6" s="1"/>
      <c r="K6" s="60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1"/>
      <c r="B7" s="1"/>
      <c r="C7" s="1"/>
      <c r="D7" s="1"/>
      <c r="E7" s="1"/>
      <c r="F7" s="1"/>
      <c r="G7" s="86"/>
      <c r="H7" s="86"/>
      <c r="I7" s="7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5.95" customHeight="1">
      <c r="A8" s="151" t="s">
        <v>250</v>
      </c>
      <c r="B8" s="160"/>
      <c r="C8" s="160"/>
      <c r="D8" s="160"/>
      <c r="E8" s="160"/>
      <c r="F8" s="160"/>
      <c r="G8" s="160"/>
      <c r="H8" s="160"/>
      <c r="I8" s="16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"/>
      <c r="B9" s="1"/>
      <c r="C9" s="1"/>
      <c r="D9" s="1"/>
      <c r="E9" s="1"/>
      <c r="F9" s="1"/>
      <c r="G9" s="86"/>
      <c r="H9" s="86"/>
      <c r="I9" s="7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" customHeight="1">
      <c r="A10" s="3">
        <v>1</v>
      </c>
      <c r="B10" s="2"/>
      <c r="C10" s="180" t="s">
        <v>339</v>
      </c>
      <c r="D10" s="180"/>
      <c r="E10" s="180"/>
      <c r="F10" s="180"/>
      <c r="G10" s="180"/>
      <c r="H10" s="92" t="s">
        <v>7</v>
      </c>
      <c r="I10" s="79">
        <f>SUM(I12:I13)</f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25" t="s">
        <v>8</v>
      </c>
      <c r="B11" s="25" t="s">
        <v>9</v>
      </c>
      <c r="C11" s="75" t="s">
        <v>10</v>
      </c>
      <c r="D11" s="76" t="s">
        <v>11</v>
      </c>
      <c r="E11" s="75" t="s">
        <v>12</v>
      </c>
      <c r="F11" s="75" t="s">
        <v>13</v>
      </c>
      <c r="G11" s="93" t="s">
        <v>14</v>
      </c>
      <c r="H11" s="80" t="s">
        <v>414</v>
      </c>
      <c r="I11" s="80" t="s">
        <v>15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>
      <c r="A12" s="27" t="s">
        <v>355</v>
      </c>
      <c r="B12" s="27" t="s">
        <v>241</v>
      </c>
      <c r="C12" s="27">
        <v>90778</v>
      </c>
      <c r="D12" s="43" t="s">
        <v>415</v>
      </c>
      <c r="E12" s="27" t="s">
        <v>416</v>
      </c>
      <c r="F12" s="27">
        <v>720</v>
      </c>
      <c r="G12" s="94">
        <v>0</v>
      </c>
      <c r="H12" s="94">
        <f>G12+(G12*$E$5)</f>
        <v>0</v>
      </c>
      <c r="I12" s="55">
        <f>H12*F12</f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>
      <c r="A13" s="27" t="s">
        <v>355</v>
      </c>
      <c r="B13" s="27" t="s">
        <v>241</v>
      </c>
      <c r="C13" s="27">
        <v>90780</v>
      </c>
      <c r="D13" s="43" t="s">
        <v>418</v>
      </c>
      <c r="E13" s="27" t="s">
        <v>416</v>
      </c>
      <c r="F13" s="27">
        <v>960</v>
      </c>
      <c r="G13" s="94">
        <v>0</v>
      </c>
      <c r="H13" s="94">
        <f>G13+(G13*$E$5)</f>
        <v>0</v>
      </c>
      <c r="I13" s="55">
        <f>H13*F13</f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>
      <c r="A14" s="1"/>
      <c r="B14" s="1"/>
      <c r="C14" s="1"/>
      <c r="D14" s="1"/>
      <c r="E14" s="1"/>
      <c r="F14" s="1"/>
      <c r="G14" s="86"/>
      <c r="H14" s="86"/>
      <c r="I14" s="7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>
      <c r="A15" s="25">
        <v>2</v>
      </c>
      <c r="B15" s="49"/>
      <c r="C15" s="179" t="s">
        <v>338</v>
      </c>
      <c r="D15" s="155"/>
      <c r="E15" s="155"/>
      <c r="F15" s="156"/>
      <c r="G15" s="80"/>
      <c r="H15" s="83" t="s">
        <v>7</v>
      </c>
      <c r="I15" s="81">
        <f>I17</f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>
      <c r="A16" s="47" t="s">
        <v>8</v>
      </c>
      <c r="B16" s="47" t="s">
        <v>9</v>
      </c>
      <c r="C16" s="47" t="s">
        <v>10</v>
      </c>
      <c r="D16" s="48" t="s">
        <v>11</v>
      </c>
      <c r="E16" s="47" t="s">
        <v>12</v>
      </c>
      <c r="F16" s="47" t="s">
        <v>13</v>
      </c>
      <c r="G16" s="82" t="s">
        <v>14</v>
      </c>
      <c r="H16" s="80" t="s">
        <v>414</v>
      </c>
      <c r="I16" s="82" t="s">
        <v>15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>
      <c r="A17" s="50" t="s">
        <v>319</v>
      </c>
      <c r="B17" s="27" t="s">
        <v>16</v>
      </c>
      <c r="C17" s="27">
        <v>0</v>
      </c>
      <c r="D17" s="46" t="s">
        <v>238</v>
      </c>
      <c r="E17" s="27" t="s">
        <v>18</v>
      </c>
      <c r="F17" s="27">
        <v>3.12</v>
      </c>
      <c r="G17" s="94">
        <v>0</v>
      </c>
      <c r="H17" s="94">
        <f>G17+(G17*$E$5)</f>
        <v>0</v>
      </c>
      <c r="I17" s="55">
        <f>H17*F17</f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>
      <c r="A18" s="1"/>
      <c r="B18" s="1"/>
      <c r="C18" s="1"/>
      <c r="D18" s="1"/>
      <c r="E18" s="1"/>
      <c r="F18" s="1"/>
      <c r="G18" s="86"/>
      <c r="H18" s="86"/>
      <c r="I18" s="7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>
      <c r="A19" s="3">
        <v>3</v>
      </c>
      <c r="B19" s="2"/>
      <c r="C19" s="166" t="s">
        <v>6</v>
      </c>
      <c r="D19" s="154"/>
      <c r="E19" s="154"/>
      <c r="F19" s="167"/>
      <c r="G19" s="83"/>
      <c r="H19" s="83" t="s">
        <v>7</v>
      </c>
      <c r="I19" s="79">
        <f>SUM(I21:I23)</f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>
      <c r="A20" s="3" t="s">
        <v>8</v>
      </c>
      <c r="B20" s="3" t="s">
        <v>9</v>
      </c>
      <c r="C20" s="3" t="s">
        <v>10</v>
      </c>
      <c r="D20" s="4" t="s">
        <v>11</v>
      </c>
      <c r="E20" s="3" t="s">
        <v>12</v>
      </c>
      <c r="F20" s="3" t="s">
        <v>13</v>
      </c>
      <c r="G20" s="83" t="s">
        <v>14</v>
      </c>
      <c r="H20" s="80" t="s">
        <v>414</v>
      </c>
      <c r="I20" s="83" t="s">
        <v>15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33">
      <c r="A21" s="5" t="s">
        <v>25</v>
      </c>
      <c r="B21" s="5" t="s">
        <v>241</v>
      </c>
      <c r="C21" s="5">
        <v>94992</v>
      </c>
      <c r="D21" s="6" t="s">
        <v>17</v>
      </c>
      <c r="E21" s="5" t="s">
        <v>18</v>
      </c>
      <c r="F21" s="5">
        <v>217.57</v>
      </c>
      <c r="G21" s="85">
        <v>0</v>
      </c>
      <c r="H21" s="94">
        <f>G21+(G21*$E$5)</f>
        <v>0</v>
      </c>
      <c r="I21" s="55">
        <f>H21*F21</f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>
      <c r="A22" s="5" t="s">
        <v>27</v>
      </c>
      <c r="B22" s="5" t="s">
        <v>16</v>
      </c>
      <c r="C22" s="5">
        <v>0</v>
      </c>
      <c r="D22" s="6" t="s">
        <v>19</v>
      </c>
      <c r="E22" s="5" t="s">
        <v>20</v>
      </c>
      <c r="F22" s="5">
        <v>330</v>
      </c>
      <c r="G22" s="85">
        <v>0</v>
      </c>
      <c r="H22" s="94">
        <f t="shared" ref="H22:H23" si="0">G22+(G22*$E$5)</f>
        <v>0</v>
      </c>
      <c r="I22" s="55">
        <f t="shared" ref="I22:I23" si="1">H22*F22</f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>
      <c r="A23" s="5" t="s">
        <v>29</v>
      </c>
      <c r="B23" s="5" t="s">
        <v>241</v>
      </c>
      <c r="C23" s="5">
        <v>4059</v>
      </c>
      <c r="D23" s="6" t="s">
        <v>21</v>
      </c>
      <c r="E23" s="5" t="s">
        <v>22</v>
      </c>
      <c r="F23" s="5">
        <v>80</v>
      </c>
      <c r="G23" s="85">
        <v>0</v>
      </c>
      <c r="H23" s="94">
        <f t="shared" si="0"/>
        <v>0</v>
      </c>
      <c r="I23" s="55">
        <f t="shared" si="1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>
      <c r="A24" s="8"/>
      <c r="B24" s="8"/>
      <c r="C24" s="8"/>
      <c r="D24" s="1"/>
      <c r="E24" s="8"/>
      <c r="F24" s="8"/>
      <c r="G24" s="86"/>
      <c r="H24" s="86"/>
      <c r="I24" s="7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>
      <c r="A25" s="3">
        <v>4</v>
      </c>
      <c r="B25" s="2"/>
      <c r="C25" s="166" t="s">
        <v>24</v>
      </c>
      <c r="D25" s="154"/>
      <c r="E25" s="154"/>
      <c r="F25" s="167"/>
      <c r="G25" s="83"/>
      <c r="H25" s="83"/>
      <c r="I25" s="79">
        <f>SUM(I27:I35)</f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>
      <c r="A26" s="3" t="s">
        <v>8</v>
      </c>
      <c r="B26" s="3" t="s">
        <v>9</v>
      </c>
      <c r="C26" s="3" t="s">
        <v>10</v>
      </c>
      <c r="D26" s="4" t="s">
        <v>11</v>
      </c>
      <c r="E26" s="3" t="s">
        <v>12</v>
      </c>
      <c r="F26" s="3" t="s">
        <v>13</v>
      </c>
      <c r="G26" s="83" t="s">
        <v>14</v>
      </c>
      <c r="H26" s="80" t="s">
        <v>414</v>
      </c>
      <c r="I26" s="83" t="s">
        <v>15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4.75">
      <c r="A27" s="5" t="s">
        <v>36</v>
      </c>
      <c r="B27" s="5" t="s">
        <v>16</v>
      </c>
      <c r="C27" s="5">
        <v>0</v>
      </c>
      <c r="D27" s="6" t="s">
        <v>26</v>
      </c>
      <c r="E27" s="5" t="s">
        <v>18</v>
      </c>
      <c r="F27" s="5">
        <v>6.76</v>
      </c>
      <c r="G27" s="85">
        <v>0</v>
      </c>
      <c r="H27" s="94">
        <f>G27+(G27*$E$5)</f>
        <v>0</v>
      </c>
      <c r="I27" s="55">
        <f t="shared" ref="I27:I35" si="2">H27*F27</f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>
      <c r="A28" s="5" t="s">
        <v>37</v>
      </c>
      <c r="B28" s="5" t="s">
        <v>241</v>
      </c>
      <c r="C28" s="21">
        <v>97622</v>
      </c>
      <c r="D28" s="10" t="s">
        <v>28</v>
      </c>
      <c r="E28" s="5" t="s">
        <v>23</v>
      </c>
      <c r="F28" s="19">
        <v>0.2</v>
      </c>
      <c r="G28" s="95">
        <v>0</v>
      </c>
      <c r="H28" s="94">
        <f t="shared" ref="H28:H35" si="3">G28+(G28*$E$5)</f>
        <v>0</v>
      </c>
      <c r="I28" s="55">
        <f t="shared" si="2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A29" s="5" t="s">
        <v>40</v>
      </c>
      <c r="B29" s="5" t="s">
        <v>16</v>
      </c>
      <c r="C29" s="20">
        <v>0</v>
      </c>
      <c r="D29" s="10" t="s">
        <v>30</v>
      </c>
      <c r="E29" s="5" t="s">
        <v>22</v>
      </c>
      <c r="F29" s="19">
        <v>2</v>
      </c>
      <c r="G29" s="95">
        <v>0</v>
      </c>
      <c r="H29" s="94">
        <f t="shared" si="3"/>
        <v>0</v>
      </c>
      <c r="I29" s="55">
        <f t="shared" si="2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>
      <c r="A30" s="5" t="s">
        <v>423</v>
      </c>
      <c r="B30" s="5" t="s">
        <v>16</v>
      </c>
      <c r="C30" s="20">
        <v>0</v>
      </c>
      <c r="D30" s="10" t="s">
        <v>31</v>
      </c>
      <c r="E30" s="5" t="s">
        <v>20</v>
      </c>
      <c r="F30" s="19">
        <v>2</v>
      </c>
      <c r="G30" s="95">
        <v>0</v>
      </c>
      <c r="H30" s="94">
        <f t="shared" si="3"/>
        <v>0</v>
      </c>
      <c r="I30" s="55">
        <f t="shared" si="2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>
      <c r="A31" s="5" t="s">
        <v>424</v>
      </c>
      <c r="B31" s="5" t="s">
        <v>16</v>
      </c>
      <c r="C31" s="20">
        <v>0</v>
      </c>
      <c r="D31" s="10" t="s">
        <v>33</v>
      </c>
      <c r="E31" s="5" t="s">
        <v>23</v>
      </c>
      <c r="F31" s="19">
        <v>2</v>
      </c>
      <c r="G31" s="95">
        <v>0</v>
      </c>
      <c r="H31" s="94">
        <f t="shared" si="3"/>
        <v>0</v>
      </c>
      <c r="I31" s="55">
        <f t="shared" si="2"/>
        <v>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6.5">
      <c r="A32" s="5" t="s">
        <v>425</v>
      </c>
      <c r="B32" s="5" t="s">
        <v>16</v>
      </c>
      <c r="C32" s="20">
        <v>0</v>
      </c>
      <c r="D32" s="10" t="s">
        <v>34</v>
      </c>
      <c r="E32" s="5" t="s">
        <v>23</v>
      </c>
      <c r="F32" s="19">
        <v>2</v>
      </c>
      <c r="G32" s="95">
        <v>0</v>
      </c>
      <c r="H32" s="94">
        <f t="shared" si="3"/>
        <v>0</v>
      </c>
      <c r="I32" s="55">
        <f t="shared" si="2"/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4.75">
      <c r="A33" s="5" t="s">
        <v>426</v>
      </c>
      <c r="B33" s="5" t="s">
        <v>241</v>
      </c>
      <c r="C33" s="5">
        <v>87529</v>
      </c>
      <c r="D33" s="9" t="s">
        <v>49</v>
      </c>
      <c r="E33" s="5" t="s">
        <v>18</v>
      </c>
      <c r="F33" s="19">
        <v>6.76</v>
      </c>
      <c r="G33" s="95">
        <v>0</v>
      </c>
      <c r="H33" s="94">
        <f t="shared" si="3"/>
        <v>0</v>
      </c>
      <c r="I33" s="55">
        <f t="shared" si="2"/>
        <v>0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>
      <c r="A34" s="5" t="s">
        <v>427</v>
      </c>
      <c r="B34" s="5" t="s">
        <v>241</v>
      </c>
      <c r="C34" s="5">
        <v>88485</v>
      </c>
      <c r="D34" s="9" t="s">
        <v>246</v>
      </c>
      <c r="E34" s="5" t="s">
        <v>18</v>
      </c>
      <c r="F34" s="19">
        <v>6.76</v>
      </c>
      <c r="G34" s="95">
        <v>0</v>
      </c>
      <c r="H34" s="94">
        <f t="shared" si="3"/>
        <v>0</v>
      </c>
      <c r="I34" s="55">
        <f t="shared" si="2"/>
        <v>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6.5">
      <c r="A35" s="5" t="s">
        <v>428</v>
      </c>
      <c r="B35" s="5" t="s">
        <v>241</v>
      </c>
      <c r="C35" s="21">
        <v>88423</v>
      </c>
      <c r="D35" s="6" t="s">
        <v>248</v>
      </c>
      <c r="E35" s="5" t="s">
        <v>18</v>
      </c>
      <c r="F35" s="19">
        <v>6.76</v>
      </c>
      <c r="G35" s="95">
        <v>0</v>
      </c>
      <c r="H35" s="94">
        <f t="shared" si="3"/>
        <v>0</v>
      </c>
      <c r="I35" s="55">
        <f t="shared" si="2"/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>
      <c r="A36" s="8"/>
      <c r="B36" s="8"/>
      <c r="C36" s="44"/>
      <c r="D36" s="1"/>
      <c r="E36" s="8"/>
      <c r="F36" s="35"/>
      <c r="G36" s="96"/>
      <c r="H36" s="96"/>
      <c r="I36" s="8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A37" s="3">
        <v>5</v>
      </c>
      <c r="B37" s="3"/>
      <c r="C37" s="166" t="s">
        <v>260</v>
      </c>
      <c r="D37" s="154"/>
      <c r="E37" s="154"/>
      <c r="F37" s="167"/>
      <c r="G37" s="83"/>
      <c r="H37" s="83" t="s">
        <v>7</v>
      </c>
      <c r="I37" s="79">
        <f>SUM(I39:I43)</f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A38" s="3" t="s">
        <v>8</v>
      </c>
      <c r="B38" s="3"/>
      <c r="C38" s="3" t="s">
        <v>10</v>
      </c>
      <c r="D38" s="4" t="s">
        <v>11</v>
      </c>
      <c r="E38" s="3" t="s">
        <v>12</v>
      </c>
      <c r="F38" s="3" t="s">
        <v>13</v>
      </c>
      <c r="G38" s="83" t="s">
        <v>14</v>
      </c>
      <c r="H38" s="80" t="s">
        <v>414</v>
      </c>
      <c r="I38" s="83" t="s">
        <v>15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4.75">
      <c r="A39" s="28" t="s">
        <v>54</v>
      </c>
      <c r="B39" s="28" t="s">
        <v>16</v>
      </c>
      <c r="C39" s="28">
        <v>0</v>
      </c>
      <c r="D39" s="40" t="s">
        <v>26</v>
      </c>
      <c r="E39" s="28" t="s">
        <v>18</v>
      </c>
      <c r="F39" s="28">
        <v>4.6399999999999997</v>
      </c>
      <c r="G39" s="97">
        <v>0</v>
      </c>
      <c r="H39" s="94">
        <f t="shared" ref="H39:H43" si="4">G39+(G39*$E$5)</f>
        <v>0</v>
      </c>
      <c r="I39" s="55">
        <f t="shared" ref="I39:I43" si="5">H39*F39</f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6.5">
      <c r="A40" s="28" t="s">
        <v>429</v>
      </c>
      <c r="B40" s="5" t="s">
        <v>16</v>
      </c>
      <c r="C40" s="5">
        <v>0</v>
      </c>
      <c r="D40" s="6" t="s">
        <v>276</v>
      </c>
      <c r="E40" s="5" t="s">
        <v>20</v>
      </c>
      <c r="F40" s="5">
        <v>3</v>
      </c>
      <c r="G40" s="85">
        <v>0</v>
      </c>
      <c r="H40" s="94">
        <f t="shared" si="4"/>
        <v>0</v>
      </c>
      <c r="I40" s="55">
        <f t="shared" si="5"/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24.75">
      <c r="A41" s="28" t="s">
        <v>430</v>
      </c>
      <c r="B41" s="5" t="s">
        <v>241</v>
      </c>
      <c r="C41" s="5">
        <v>87529</v>
      </c>
      <c r="D41" s="9" t="s">
        <v>49</v>
      </c>
      <c r="E41" s="5" t="s">
        <v>18</v>
      </c>
      <c r="F41" s="19">
        <v>4.6399999999999997</v>
      </c>
      <c r="G41" s="95">
        <v>0</v>
      </c>
      <c r="H41" s="94">
        <f t="shared" si="4"/>
        <v>0</v>
      </c>
      <c r="I41" s="55">
        <f t="shared" si="5"/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>
      <c r="A42" s="28" t="s">
        <v>431</v>
      </c>
      <c r="B42" s="5" t="s">
        <v>241</v>
      </c>
      <c r="C42" s="5">
        <v>88485</v>
      </c>
      <c r="D42" s="9" t="s">
        <v>246</v>
      </c>
      <c r="E42" s="5" t="s">
        <v>18</v>
      </c>
      <c r="F42" s="19">
        <v>4.6399999999999997</v>
      </c>
      <c r="G42" s="95">
        <v>0</v>
      </c>
      <c r="H42" s="94">
        <f t="shared" si="4"/>
        <v>0</v>
      </c>
      <c r="I42" s="55">
        <f t="shared" si="5"/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6.5">
      <c r="A43" s="28" t="s">
        <v>432</v>
      </c>
      <c r="B43" s="5" t="s">
        <v>241</v>
      </c>
      <c r="C43" s="21">
        <v>88423</v>
      </c>
      <c r="D43" s="6" t="s">
        <v>248</v>
      </c>
      <c r="E43" s="5" t="s">
        <v>18</v>
      </c>
      <c r="F43" s="19">
        <v>4.6399999999999997</v>
      </c>
      <c r="G43" s="95">
        <v>0</v>
      </c>
      <c r="H43" s="94">
        <f t="shared" si="4"/>
        <v>0</v>
      </c>
      <c r="I43" s="55">
        <f t="shared" si="5"/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>
      <c r="A44" s="8"/>
      <c r="B44" s="8"/>
      <c r="C44" s="41"/>
      <c r="D44" s="11"/>
      <c r="E44" s="8"/>
      <c r="F44" s="35"/>
      <c r="G44" s="96"/>
      <c r="H44" s="96"/>
      <c r="I44" s="8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3">
        <v>6</v>
      </c>
      <c r="B45" s="3"/>
      <c r="C45" s="166" t="s">
        <v>399</v>
      </c>
      <c r="D45" s="154"/>
      <c r="E45" s="154"/>
      <c r="F45" s="167"/>
      <c r="G45" s="83"/>
      <c r="H45" s="83" t="s">
        <v>7</v>
      </c>
      <c r="I45" s="79">
        <f>SUM(I47:I49)</f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>
      <c r="A46" s="3" t="s">
        <v>8</v>
      </c>
      <c r="B46" s="3"/>
      <c r="C46" s="3" t="s">
        <v>10</v>
      </c>
      <c r="D46" s="4" t="s">
        <v>11</v>
      </c>
      <c r="E46" s="3" t="s">
        <v>12</v>
      </c>
      <c r="F46" s="3" t="s">
        <v>13</v>
      </c>
      <c r="G46" s="83" t="s">
        <v>14</v>
      </c>
      <c r="H46" s="80" t="s">
        <v>414</v>
      </c>
      <c r="I46" s="83" t="s">
        <v>15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>
      <c r="A47" s="5" t="s">
        <v>57</v>
      </c>
      <c r="B47" s="5" t="s">
        <v>241</v>
      </c>
      <c r="C47" s="5">
        <v>98519</v>
      </c>
      <c r="D47" s="10" t="s">
        <v>242</v>
      </c>
      <c r="E47" s="5" t="s">
        <v>18</v>
      </c>
      <c r="F47" s="19">
        <v>859.89</v>
      </c>
      <c r="G47" s="95">
        <v>0</v>
      </c>
      <c r="H47" s="94">
        <f t="shared" ref="H47:H49" si="6">G47+(G47*$E$5)</f>
        <v>0</v>
      </c>
      <c r="I47" s="55">
        <f t="shared" ref="I47:I49" si="7">H47*F47</f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6.5">
      <c r="A48" s="5" t="s">
        <v>320</v>
      </c>
      <c r="B48" s="5" t="s">
        <v>241</v>
      </c>
      <c r="C48" s="5">
        <v>92391</v>
      </c>
      <c r="D48" s="10" t="s">
        <v>400</v>
      </c>
      <c r="E48" s="5" t="s">
        <v>18</v>
      </c>
      <c r="F48" s="19">
        <v>859.89</v>
      </c>
      <c r="G48" s="95">
        <v>0</v>
      </c>
      <c r="H48" s="94">
        <f t="shared" si="6"/>
        <v>0</v>
      </c>
      <c r="I48" s="55">
        <f t="shared" si="7"/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>
      <c r="A49" s="5" t="s">
        <v>321</v>
      </c>
      <c r="B49" s="5" t="s">
        <v>241</v>
      </c>
      <c r="C49" s="5">
        <v>41681</v>
      </c>
      <c r="D49" s="10" t="s">
        <v>401</v>
      </c>
      <c r="E49" s="5" t="s">
        <v>20</v>
      </c>
      <c r="F49" s="19">
        <v>76</v>
      </c>
      <c r="G49" s="95">
        <v>0</v>
      </c>
      <c r="H49" s="94">
        <f t="shared" si="6"/>
        <v>0</v>
      </c>
      <c r="I49" s="55">
        <f t="shared" si="7"/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>
      <c r="A50" s="8"/>
      <c r="B50" s="8"/>
      <c r="C50" s="41"/>
      <c r="D50" s="11"/>
      <c r="E50" s="8"/>
      <c r="F50" s="35"/>
      <c r="G50" s="96"/>
      <c r="H50" s="96"/>
      <c r="I50" s="8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>
      <c r="A51" s="3">
        <v>7</v>
      </c>
      <c r="B51" s="3"/>
      <c r="C51" s="166" t="s">
        <v>35</v>
      </c>
      <c r="D51" s="154"/>
      <c r="E51" s="154"/>
      <c r="F51" s="167"/>
      <c r="G51" s="83"/>
      <c r="H51" s="83" t="s">
        <v>7</v>
      </c>
      <c r="I51" s="79">
        <f>SUM(I53:I68)</f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>
      <c r="A52" s="3" t="s">
        <v>8</v>
      </c>
      <c r="B52" s="3"/>
      <c r="C52" s="3" t="s">
        <v>10</v>
      </c>
      <c r="D52" s="4" t="s">
        <v>11</v>
      </c>
      <c r="E52" s="3" t="s">
        <v>12</v>
      </c>
      <c r="F52" s="3" t="s">
        <v>13</v>
      </c>
      <c r="G52" s="83" t="s">
        <v>14</v>
      </c>
      <c r="H52" s="80" t="s">
        <v>414</v>
      </c>
      <c r="I52" s="83" t="s">
        <v>15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>
      <c r="A53" s="5" t="s">
        <v>58</v>
      </c>
      <c r="B53" s="5" t="s">
        <v>241</v>
      </c>
      <c r="C53" s="5">
        <v>98519</v>
      </c>
      <c r="D53" s="10" t="s">
        <v>242</v>
      </c>
      <c r="E53" s="5" t="s">
        <v>18</v>
      </c>
      <c r="F53" s="19">
        <v>487.12</v>
      </c>
      <c r="G53" s="95">
        <v>0</v>
      </c>
      <c r="H53" s="94">
        <f t="shared" ref="H53:H68" si="8">G53+(G53*$E$5)</f>
        <v>0</v>
      </c>
      <c r="I53" s="55">
        <f t="shared" ref="I53:I68" si="9">H53*F53</f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>
      <c r="A54" s="5" t="s">
        <v>60</v>
      </c>
      <c r="B54" s="5" t="s">
        <v>241</v>
      </c>
      <c r="C54" s="5">
        <v>3322</v>
      </c>
      <c r="D54" s="10" t="s">
        <v>38</v>
      </c>
      <c r="E54" s="5" t="s">
        <v>39</v>
      </c>
      <c r="F54" s="19">
        <v>487.12</v>
      </c>
      <c r="G54" s="95">
        <v>0</v>
      </c>
      <c r="H54" s="94">
        <f t="shared" si="8"/>
        <v>0</v>
      </c>
      <c r="I54" s="55">
        <f t="shared" si="9"/>
        <v>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>
      <c r="A55" s="5" t="s">
        <v>61</v>
      </c>
      <c r="B55" s="5" t="s">
        <v>241</v>
      </c>
      <c r="C55" s="5">
        <v>7253</v>
      </c>
      <c r="D55" s="10" t="s">
        <v>41</v>
      </c>
      <c r="E55" s="5" t="s">
        <v>23</v>
      </c>
      <c r="F55" s="19">
        <v>6</v>
      </c>
      <c r="G55" s="95">
        <v>0</v>
      </c>
      <c r="H55" s="94">
        <f t="shared" si="8"/>
        <v>0</v>
      </c>
      <c r="I55" s="55">
        <f t="shared" si="9"/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>
      <c r="A56" s="5" t="s">
        <v>433</v>
      </c>
      <c r="B56" s="5" t="s">
        <v>16</v>
      </c>
      <c r="C56" s="5">
        <v>0</v>
      </c>
      <c r="D56" s="10" t="s">
        <v>42</v>
      </c>
      <c r="E56" s="5" t="s">
        <v>20</v>
      </c>
      <c r="F56" s="19">
        <v>25</v>
      </c>
      <c r="G56" s="95">
        <v>0</v>
      </c>
      <c r="H56" s="94">
        <f t="shared" si="8"/>
        <v>0</v>
      </c>
      <c r="I56" s="55">
        <f t="shared" si="9"/>
        <v>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>
      <c r="A57" s="5" t="s">
        <v>434</v>
      </c>
      <c r="B57" s="5" t="s">
        <v>16</v>
      </c>
      <c r="C57" s="5">
        <v>0</v>
      </c>
      <c r="D57" s="10" t="s">
        <v>43</v>
      </c>
      <c r="E57" s="5" t="s">
        <v>20</v>
      </c>
      <c r="F57" s="19">
        <v>35</v>
      </c>
      <c r="G57" s="95">
        <v>0</v>
      </c>
      <c r="H57" s="94">
        <f t="shared" si="8"/>
        <v>0</v>
      </c>
      <c r="I57" s="55">
        <f t="shared" si="9"/>
        <v>0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>
      <c r="A58" s="5" t="s">
        <v>435</v>
      </c>
      <c r="B58" s="5" t="s">
        <v>241</v>
      </c>
      <c r="C58" s="5">
        <v>98519</v>
      </c>
      <c r="D58" s="11" t="s">
        <v>242</v>
      </c>
      <c r="E58" s="5" t="s">
        <v>18</v>
      </c>
      <c r="F58" s="5">
        <v>535.91</v>
      </c>
      <c r="G58" s="85">
        <v>0</v>
      </c>
      <c r="H58" s="94">
        <f t="shared" si="8"/>
        <v>0</v>
      </c>
      <c r="I58" s="55">
        <f t="shared" si="9"/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>
      <c r="A59" s="5" t="s">
        <v>436</v>
      </c>
      <c r="B59" s="5" t="s">
        <v>241</v>
      </c>
      <c r="C59" s="5">
        <v>4718</v>
      </c>
      <c r="D59" s="6" t="s">
        <v>44</v>
      </c>
      <c r="E59" s="5" t="s">
        <v>23</v>
      </c>
      <c r="F59" s="5">
        <v>10.72</v>
      </c>
      <c r="G59" s="85">
        <v>0</v>
      </c>
      <c r="H59" s="94">
        <f t="shared" si="8"/>
        <v>0</v>
      </c>
      <c r="I59" s="55">
        <f t="shared" si="9"/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>
      <c r="A60" s="5" t="s">
        <v>437</v>
      </c>
      <c r="B60" s="5" t="s">
        <v>16</v>
      </c>
      <c r="C60" s="5">
        <v>0</v>
      </c>
      <c r="D60" s="6" t="s">
        <v>45</v>
      </c>
      <c r="E60" s="5" t="s">
        <v>20</v>
      </c>
      <c r="F60" s="5">
        <v>4</v>
      </c>
      <c r="G60" s="85">
        <v>0</v>
      </c>
      <c r="H60" s="94">
        <f t="shared" si="8"/>
        <v>0</v>
      </c>
      <c r="I60" s="55">
        <f t="shared" si="9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24.75">
      <c r="A61" s="5" t="s">
        <v>438</v>
      </c>
      <c r="B61" s="5" t="s">
        <v>241</v>
      </c>
      <c r="C61" s="5">
        <v>94992</v>
      </c>
      <c r="D61" s="6" t="s">
        <v>46</v>
      </c>
      <c r="E61" s="5" t="s">
        <v>18</v>
      </c>
      <c r="F61" s="5">
        <v>66.55</v>
      </c>
      <c r="G61" s="85">
        <v>0</v>
      </c>
      <c r="H61" s="94">
        <f t="shared" si="8"/>
        <v>0</v>
      </c>
      <c r="I61" s="55">
        <f t="shared" si="9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6.5">
      <c r="A62" s="5" t="s">
        <v>439</v>
      </c>
      <c r="B62" s="5" t="s">
        <v>241</v>
      </c>
      <c r="C62" s="5">
        <v>41683</v>
      </c>
      <c r="D62" s="6" t="s">
        <v>47</v>
      </c>
      <c r="E62" s="5" t="s">
        <v>48</v>
      </c>
      <c r="F62" s="5">
        <v>50</v>
      </c>
      <c r="G62" s="85">
        <v>0</v>
      </c>
      <c r="H62" s="94">
        <f t="shared" si="8"/>
        <v>0</v>
      </c>
      <c r="I62" s="55">
        <f t="shared" si="9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>
      <c r="A63" s="14" t="s">
        <v>420</v>
      </c>
      <c r="B63" s="5"/>
      <c r="C63" s="5"/>
      <c r="D63" s="6"/>
      <c r="E63" s="5"/>
      <c r="F63" s="5"/>
      <c r="G63" s="85">
        <v>0</v>
      </c>
      <c r="H63" s="94">
        <f t="shared" si="8"/>
        <v>0</v>
      </c>
      <c r="I63" s="55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>
      <c r="A64" s="5" t="s">
        <v>440</v>
      </c>
      <c r="B64" s="5" t="s">
        <v>16</v>
      </c>
      <c r="C64" s="5">
        <v>0</v>
      </c>
      <c r="D64" s="6" t="s">
        <v>621</v>
      </c>
      <c r="E64" s="5" t="s">
        <v>48</v>
      </c>
      <c r="F64" s="5">
        <v>1</v>
      </c>
      <c r="G64" s="85">
        <v>0</v>
      </c>
      <c r="H64" s="94">
        <f t="shared" ref="H64" si="10">G64+(G64*$E$5)</f>
        <v>0</v>
      </c>
      <c r="I64" s="55">
        <f t="shared" ref="I64" si="11">H64*F64</f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>
      <c r="A65" s="5" t="s">
        <v>441</v>
      </c>
      <c r="B65" s="5" t="s">
        <v>16</v>
      </c>
      <c r="C65" s="5">
        <v>0</v>
      </c>
      <c r="D65" s="6" t="s">
        <v>622</v>
      </c>
      <c r="E65" s="5" t="s">
        <v>48</v>
      </c>
      <c r="F65" s="5">
        <v>1</v>
      </c>
      <c r="G65" s="85">
        <v>0</v>
      </c>
      <c r="H65" s="94">
        <f t="shared" si="8"/>
        <v>0</v>
      </c>
      <c r="I65" s="55">
        <f t="shared" si="9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24.75">
      <c r="A66" s="5" t="s">
        <v>442</v>
      </c>
      <c r="B66" s="5" t="s">
        <v>241</v>
      </c>
      <c r="C66" s="5">
        <v>87529</v>
      </c>
      <c r="D66" s="9" t="s">
        <v>49</v>
      </c>
      <c r="E66" s="5" t="s">
        <v>18</v>
      </c>
      <c r="F66" s="19">
        <v>25</v>
      </c>
      <c r="G66" s="95">
        <v>0</v>
      </c>
      <c r="H66" s="94">
        <f t="shared" si="8"/>
        <v>0</v>
      </c>
      <c r="I66" s="55">
        <f t="shared" si="9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4.75">
      <c r="A67" s="5" t="s">
        <v>443</v>
      </c>
      <c r="B67" s="24" t="s">
        <v>241</v>
      </c>
      <c r="C67" s="24">
        <v>87531</v>
      </c>
      <c r="D67" s="51" t="s">
        <v>50</v>
      </c>
      <c r="E67" s="24" t="s">
        <v>18</v>
      </c>
      <c r="F67" s="31">
        <v>25</v>
      </c>
      <c r="G67" s="98">
        <v>0</v>
      </c>
      <c r="H67" s="94">
        <f t="shared" si="8"/>
        <v>0</v>
      </c>
      <c r="I67" s="55">
        <f t="shared" si="9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6.5">
      <c r="A68" s="5" t="s">
        <v>623</v>
      </c>
      <c r="B68" s="27" t="s">
        <v>241</v>
      </c>
      <c r="C68" s="27">
        <v>1287</v>
      </c>
      <c r="D68" s="43" t="s">
        <v>51</v>
      </c>
      <c r="E68" s="27" t="s">
        <v>39</v>
      </c>
      <c r="F68" s="26">
        <v>25</v>
      </c>
      <c r="G68" s="94">
        <v>0</v>
      </c>
      <c r="H68" s="94">
        <f t="shared" si="8"/>
        <v>0</v>
      </c>
      <c r="I68" s="55">
        <f t="shared" si="9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>
      <c r="A69" s="1"/>
      <c r="B69" s="1"/>
      <c r="C69" s="1"/>
      <c r="D69" s="1"/>
      <c r="E69" s="1"/>
      <c r="F69" s="1"/>
      <c r="G69" s="86"/>
      <c r="H69" s="86"/>
      <c r="I69" s="77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>
      <c r="A70" s="175" t="s">
        <v>52</v>
      </c>
      <c r="B70" s="155"/>
      <c r="C70" s="155"/>
      <c r="D70" s="155"/>
      <c r="E70" s="155"/>
      <c r="F70" s="155"/>
      <c r="G70" s="155"/>
      <c r="H70" s="155"/>
      <c r="I70" s="156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3.95" customHeight="1">
      <c r="A71" s="176"/>
      <c r="B71" s="177"/>
      <c r="C71" s="177"/>
      <c r="D71" s="177"/>
      <c r="E71" s="177"/>
      <c r="F71" s="177"/>
      <c r="G71" s="177"/>
      <c r="H71" s="177"/>
      <c r="I71" s="178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>
      <c r="A72" s="8"/>
      <c r="B72" s="8"/>
      <c r="C72" s="8"/>
      <c r="D72" s="1"/>
      <c r="E72" s="8"/>
      <c r="F72" s="8"/>
      <c r="G72" s="86"/>
      <c r="H72" s="86"/>
      <c r="I72" s="77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>
      <c r="A73" s="3">
        <v>8</v>
      </c>
      <c r="B73" s="2"/>
      <c r="C73" s="15" t="s">
        <v>394</v>
      </c>
      <c r="D73" s="13"/>
      <c r="E73" s="13"/>
      <c r="F73" s="13"/>
      <c r="G73" s="83"/>
      <c r="H73" s="83" t="s">
        <v>7</v>
      </c>
      <c r="I73" s="79">
        <f>SUM(I75:I77)</f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>
      <c r="A74" s="3" t="s">
        <v>8</v>
      </c>
      <c r="B74" s="3" t="s">
        <v>9</v>
      </c>
      <c r="C74" s="3" t="s">
        <v>10</v>
      </c>
      <c r="D74" s="4" t="s">
        <v>11</v>
      </c>
      <c r="E74" s="3" t="s">
        <v>12</v>
      </c>
      <c r="F74" s="3" t="s">
        <v>13</v>
      </c>
      <c r="G74" s="83" t="s">
        <v>14</v>
      </c>
      <c r="H74" s="80" t="s">
        <v>414</v>
      </c>
      <c r="I74" s="83" t="s">
        <v>15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>
      <c r="A75" s="5" t="s">
        <v>65</v>
      </c>
      <c r="B75" s="5" t="s">
        <v>241</v>
      </c>
      <c r="C75" s="21">
        <v>97622</v>
      </c>
      <c r="D75" s="10" t="s">
        <v>398</v>
      </c>
      <c r="E75" s="5" t="s">
        <v>23</v>
      </c>
      <c r="F75" s="19">
        <v>0.2</v>
      </c>
      <c r="G75" s="95">
        <v>0</v>
      </c>
      <c r="H75" s="94">
        <f t="shared" ref="H75:H77" si="12">G75+(G75*$E$5)</f>
        <v>0</v>
      </c>
      <c r="I75" s="55">
        <f t="shared" ref="I75:I77" si="13">H75*F75</f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>
      <c r="A76" s="5" t="s">
        <v>444</v>
      </c>
      <c r="B76" s="5" t="s">
        <v>241</v>
      </c>
      <c r="C76" s="17">
        <v>97631</v>
      </c>
      <c r="D76" s="18" t="s">
        <v>244</v>
      </c>
      <c r="E76" s="17" t="s">
        <v>18</v>
      </c>
      <c r="F76" s="17">
        <v>110</v>
      </c>
      <c r="G76" s="85">
        <v>0</v>
      </c>
      <c r="H76" s="94">
        <f t="shared" si="12"/>
        <v>0</v>
      </c>
      <c r="I76" s="55">
        <f t="shared" si="13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>
      <c r="A77" s="5" t="s">
        <v>445</v>
      </c>
      <c r="B77" s="5" t="s">
        <v>241</v>
      </c>
      <c r="C77" s="5">
        <v>97644</v>
      </c>
      <c r="D77" s="6" t="s">
        <v>395</v>
      </c>
      <c r="E77" s="5" t="s">
        <v>18</v>
      </c>
      <c r="F77" s="5">
        <v>4</v>
      </c>
      <c r="G77" s="85">
        <v>0</v>
      </c>
      <c r="H77" s="94">
        <f t="shared" si="12"/>
        <v>0</v>
      </c>
      <c r="I77" s="55">
        <f t="shared" si="13"/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>
      <c r="A78" s="8"/>
      <c r="B78" s="8"/>
      <c r="C78" s="8"/>
      <c r="D78" s="1"/>
      <c r="E78" s="8"/>
      <c r="F78" s="8"/>
      <c r="G78" s="86"/>
      <c r="H78" s="86"/>
      <c r="I78" s="77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>
      <c r="A79" s="3">
        <v>9</v>
      </c>
      <c r="B79" s="2"/>
      <c r="C79" s="12" t="s">
        <v>53</v>
      </c>
      <c r="D79" s="13"/>
      <c r="E79" s="13"/>
      <c r="F79" s="13"/>
      <c r="G79" s="83"/>
      <c r="H79" s="83" t="s">
        <v>7</v>
      </c>
      <c r="I79" s="79">
        <f>SUM(I81:I81)</f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>
      <c r="A80" s="3" t="s">
        <v>8</v>
      </c>
      <c r="B80" s="3" t="s">
        <v>9</v>
      </c>
      <c r="C80" s="3" t="s">
        <v>10</v>
      </c>
      <c r="D80" s="4" t="s">
        <v>11</v>
      </c>
      <c r="E80" s="3" t="s">
        <v>12</v>
      </c>
      <c r="F80" s="3" t="s">
        <v>13</v>
      </c>
      <c r="G80" s="83" t="s">
        <v>14</v>
      </c>
      <c r="H80" s="80" t="s">
        <v>414</v>
      </c>
      <c r="I80" s="83" t="s">
        <v>15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24.75">
      <c r="A81" s="5" t="s">
        <v>322</v>
      </c>
      <c r="B81" s="5" t="s">
        <v>16</v>
      </c>
      <c r="C81" s="5">
        <v>0</v>
      </c>
      <c r="D81" s="9" t="s">
        <v>26</v>
      </c>
      <c r="E81" s="5" t="s">
        <v>18</v>
      </c>
      <c r="F81" s="19">
        <v>26</v>
      </c>
      <c r="G81" s="95">
        <v>0</v>
      </c>
      <c r="H81" s="94">
        <f t="shared" ref="H81" si="14">G81+(G81*$E$5)</f>
        <v>0</v>
      </c>
      <c r="I81" s="55">
        <f t="shared" ref="I81" si="15">H81*F81</f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>
      <c r="A82" s="8"/>
      <c r="B82" s="8"/>
      <c r="C82" s="44"/>
      <c r="D82" s="11"/>
      <c r="E82" s="8"/>
      <c r="F82" s="35"/>
      <c r="G82" s="96"/>
      <c r="H82" s="96"/>
      <c r="I82" s="86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>
      <c r="A83" s="3">
        <v>10</v>
      </c>
      <c r="B83" s="2"/>
      <c r="C83" s="15" t="s">
        <v>343</v>
      </c>
      <c r="D83" s="13"/>
      <c r="E83" s="13"/>
      <c r="F83" s="13"/>
      <c r="G83" s="83"/>
      <c r="H83" s="83" t="s">
        <v>7</v>
      </c>
      <c r="I83" s="79">
        <f>SUM(I85:I86)</f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>
      <c r="A84" s="3" t="s">
        <v>8</v>
      </c>
      <c r="B84" s="3" t="s">
        <v>9</v>
      </c>
      <c r="C84" s="3" t="s">
        <v>10</v>
      </c>
      <c r="D84" s="4" t="s">
        <v>11</v>
      </c>
      <c r="E84" s="3" t="s">
        <v>12</v>
      </c>
      <c r="F84" s="3" t="s">
        <v>13</v>
      </c>
      <c r="G84" s="83" t="s">
        <v>14</v>
      </c>
      <c r="H84" s="80" t="s">
        <v>414</v>
      </c>
      <c r="I84" s="83" t="s">
        <v>15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>
      <c r="A85" s="5" t="s">
        <v>68</v>
      </c>
      <c r="B85" s="5" t="s">
        <v>241</v>
      </c>
      <c r="C85" s="20">
        <v>11062</v>
      </c>
      <c r="D85" s="10" t="s">
        <v>55</v>
      </c>
      <c r="E85" s="5" t="s">
        <v>18</v>
      </c>
      <c r="F85" s="19">
        <v>38</v>
      </c>
      <c r="G85" s="95">
        <v>0</v>
      </c>
      <c r="H85" s="94">
        <f t="shared" ref="H85:H86" si="16">G85+(G85*$E$5)</f>
        <v>0</v>
      </c>
      <c r="I85" s="55">
        <f t="shared" ref="I85:I86" si="17">H85*F85</f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>
      <c r="A86" s="5" t="s">
        <v>323</v>
      </c>
      <c r="B86" s="5" t="s">
        <v>16</v>
      </c>
      <c r="C86" s="20">
        <v>0</v>
      </c>
      <c r="D86" s="10" t="s">
        <v>252</v>
      </c>
      <c r="E86" s="5" t="s">
        <v>20</v>
      </c>
      <c r="F86" s="19">
        <v>4</v>
      </c>
      <c r="G86" s="95">
        <v>0</v>
      </c>
      <c r="H86" s="94">
        <f t="shared" si="16"/>
        <v>0</v>
      </c>
      <c r="I86" s="55">
        <f t="shared" si="17"/>
        <v>0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>
      <c r="A87" s="8"/>
      <c r="B87" s="8"/>
      <c r="C87" s="8"/>
      <c r="D87" s="1"/>
      <c r="E87" s="8"/>
      <c r="F87" s="8"/>
      <c r="G87" s="86"/>
      <c r="H87" s="86"/>
      <c r="I87" s="77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>
      <c r="A88" s="3">
        <v>11</v>
      </c>
      <c r="B88" s="2"/>
      <c r="C88" s="166" t="s">
        <v>56</v>
      </c>
      <c r="D88" s="154"/>
      <c r="E88" s="154"/>
      <c r="F88" s="167"/>
      <c r="G88" s="83"/>
      <c r="H88" s="83" t="s">
        <v>7</v>
      </c>
      <c r="I88" s="79">
        <f>SUM(I90)</f>
        <v>0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>
      <c r="A89" s="3" t="s">
        <v>8</v>
      </c>
      <c r="B89" s="3" t="s">
        <v>9</v>
      </c>
      <c r="C89" s="3" t="s">
        <v>10</v>
      </c>
      <c r="D89" s="4" t="s">
        <v>11</v>
      </c>
      <c r="E89" s="3" t="s">
        <v>12</v>
      </c>
      <c r="F89" s="3" t="s">
        <v>13</v>
      </c>
      <c r="G89" s="83" t="s">
        <v>14</v>
      </c>
      <c r="H89" s="80" t="s">
        <v>414</v>
      </c>
      <c r="I89" s="83" t="s">
        <v>15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24.75">
      <c r="A90" s="5" t="s">
        <v>71</v>
      </c>
      <c r="B90" s="5" t="s">
        <v>241</v>
      </c>
      <c r="C90" s="5">
        <v>94992</v>
      </c>
      <c r="D90" s="6" t="s">
        <v>46</v>
      </c>
      <c r="E90" s="5" t="s">
        <v>18</v>
      </c>
      <c r="F90" s="5">
        <v>100.28</v>
      </c>
      <c r="G90" s="85">
        <v>0</v>
      </c>
      <c r="H90" s="94">
        <f t="shared" ref="H90" si="18">G90+(G90*$E$5)</f>
        <v>0</v>
      </c>
      <c r="I90" s="55">
        <f t="shared" ref="I90" si="19">H90*F90</f>
        <v>0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>
      <c r="A91" s="8"/>
      <c r="B91" s="8"/>
      <c r="C91" s="8"/>
      <c r="D91" s="1"/>
      <c r="E91" s="8"/>
      <c r="F91" s="8"/>
      <c r="G91" s="86"/>
      <c r="H91" s="86"/>
      <c r="I91" s="77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6.5">
      <c r="A92" s="3">
        <v>12</v>
      </c>
      <c r="B92" s="2"/>
      <c r="C92" s="30" t="s">
        <v>70</v>
      </c>
      <c r="D92" s="13"/>
      <c r="E92" s="13"/>
      <c r="F92" s="13"/>
      <c r="G92" s="83"/>
      <c r="H92" s="83" t="s">
        <v>7</v>
      </c>
      <c r="I92" s="79">
        <f>SUM(I94:I115)</f>
        <v>0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3" t="s">
        <v>8</v>
      </c>
      <c r="B93" s="3" t="s">
        <v>9</v>
      </c>
      <c r="C93" s="3" t="s">
        <v>10</v>
      </c>
      <c r="D93" s="4" t="s">
        <v>11</v>
      </c>
      <c r="E93" s="3" t="s">
        <v>12</v>
      </c>
      <c r="F93" s="3" t="s">
        <v>13</v>
      </c>
      <c r="G93" s="83" t="s">
        <v>14</v>
      </c>
      <c r="H93" s="80" t="s">
        <v>414</v>
      </c>
      <c r="I93" s="83" t="s">
        <v>15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6.5" customHeight="1">
      <c r="A94" s="172" t="s">
        <v>59</v>
      </c>
      <c r="B94" s="173"/>
      <c r="C94" s="173"/>
      <c r="D94" s="173"/>
      <c r="E94" s="173"/>
      <c r="F94" s="173"/>
      <c r="G94" s="173"/>
      <c r="H94" s="173"/>
      <c r="I94" s="174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6.5">
      <c r="A95" s="5" t="s">
        <v>76</v>
      </c>
      <c r="B95" s="5" t="s">
        <v>16</v>
      </c>
      <c r="C95" s="5">
        <v>0</v>
      </c>
      <c r="D95" s="6" t="s">
        <v>257</v>
      </c>
      <c r="E95" s="5" t="s">
        <v>20</v>
      </c>
      <c r="F95" s="5">
        <v>2</v>
      </c>
      <c r="G95" s="85">
        <v>0</v>
      </c>
      <c r="H95" s="94">
        <f t="shared" ref="H95:H115" si="20">G95+(G95*$E$5)</f>
        <v>0</v>
      </c>
      <c r="I95" s="55">
        <f t="shared" ref="I95:I115" si="21">H95*F95</f>
        <v>0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6.5">
      <c r="A96" s="5" t="s">
        <v>78</v>
      </c>
      <c r="B96" s="5" t="s">
        <v>16</v>
      </c>
      <c r="C96" s="5">
        <v>0</v>
      </c>
      <c r="D96" s="6" t="s">
        <v>258</v>
      </c>
      <c r="E96" s="5" t="s">
        <v>20</v>
      </c>
      <c r="F96" s="5">
        <v>1</v>
      </c>
      <c r="G96" s="85">
        <v>0</v>
      </c>
      <c r="H96" s="94">
        <f t="shared" si="20"/>
        <v>0</v>
      </c>
      <c r="I96" s="55">
        <f t="shared" si="21"/>
        <v>0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6.5">
      <c r="A97" s="5" t="s">
        <v>80</v>
      </c>
      <c r="B97" s="5" t="s">
        <v>16</v>
      </c>
      <c r="C97" s="5">
        <v>0</v>
      </c>
      <c r="D97" s="6" t="s">
        <v>256</v>
      </c>
      <c r="E97" s="5" t="s">
        <v>20</v>
      </c>
      <c r="F97" s="5">
        <v>10</v>
      </c>
      <c r="G97" s="85">
        <v>0</v>
      </c>
      <c r="H97" s="94">
        <f t="shared" si="20"/>
        <v>0</v>
      </c>
      <c r="I97" s="55">
        <f t="shared" si="21"/>
        <v>0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6.5">
      <c r="A98" s="5" t="s">
        <v>82</v>
      </c>
      <c r="B98" s="5" t="s">
        <v>16</v>
      </c>
      <c r="C98" s="5">
        <v>0</v>
      </c>
      <c r="D98" s="6" t="s">
        <v>255</v>
      </c>
      <c r="E98" s="5" t="s">
        <v>20</v>
      </c>
      <c r="F98" s="5">
        <v>12</v>
      </c>
      <c r="G98" s="85">
        <v>0</v>
      </c>
      <c r="H98" s="94">
        <f t="shared" si="20"/>
        <v>0</v>
      </c>
      <c r="I98" s="55">
        <f t="shared" si="21"/>
        <v>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6.5">
      <c r="A99" s="5" t="s">
        <v>84</v>
      </c>
      <c r="B99" s="5" t="s">
        <v>16</v>
      </c>
      <c r="C99" s="5">
        <v>0</v>
      </c>
      <c r="D99" s="6" t="s">
        <v>259</v>
      </c>
      <c r="E99" s="5" t="s">
        <v>20</v>
      </c>
      <c r="F99" s="5">
        <v>1</v>
      </c>
      <c r="G99" s="85">
        <v>0</v>
      </c>
      <c r="H99" s="94">
        <f t="shared" si="20"/>
        <v>0</v>
      </c>
      <c r="I99" s="55">
        <f t="shared" si="21"/>
        <v>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6.5">
      <c r="A100" s="5" t="s">
        <v>86</v>
      </c>
      <c r="B100" s="5" t="s">
        <v>241</v>
      </c>
      <c r="C100" s="5">
        <v>34377</v>
      </c>
      <c r="D100" s="6" t="s">
        <v>62</v>
      </c>
      <c r="E100" s="5" t="s">
        <v>20</v>
      </c>
      <c r="F100" s="5">
        <v>3</v>
      </c>
      <c r="G100" s="85">
        <v>0</v>
      </c>
      <c r="H100" s="94">
        <f t="shared" si="20"/>
        <v>0</v>
      </c>
      <c r="I100" s="55">
        <f t="shared" si="21"/>
        <v>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6.5">
      <c r="A101" s="5" t="s">
        <v>324</v>
      </c>
      <c r="B101" s="5" t="s">
        <v>16</v>
      </c>
      <c r="C101" s="5">
        <v>0</v>
      </c>
      <c r="D101" s="6" t="s">
        <v>397</v>
      </c>
      <c r="E101" s="5" t="s">
        <v>32</v>
      </c>
      <c r="F101" s="5">
        <v>1</v>
      </c>
      <c r="G101" s="85">
        <v>0</v>
      </c>
      <c r="H101" s="94">
        <f t="shared" si="20"/>
        <v>0</v>
      </c>
      <c r="I101" s="55">
        <f t="shared" si="21"/>
        <v>0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6.5">
      <c r="A102" s="5" t="s">
        <v>325</v>
      </c>
      <c r="B102" s="5" t="s">
        <v>16</v>
      </c>
      <c r="C102" s="5">
        <v>0</v>
      </c>
      <c r="D102" s="6" t="s">
        <v>308</v>
      </c>
      <c r="E102" s="5" t="s">
        <v>20</v>
      </c>
      <c r="F102" s="5">
        <v>1</v>
      </c>
      <c r="G102" s="85">
        <v>0</v>
      </c>
      <c r="H102" s="94">
        <f t="shared" si="20"/>
        <v>0</v>
      </c>
      <c r="I102" s="55">
        <f t="shared" si="21"/>
        <v>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>
      <c r="A103" s="168"/>
      <c r="B103" s="169"/>
      <c r="C103" s="169"/>
      <c r="D103" s="169"/>
      <c r="E103" s="169"/>
      <c r="F103" s="169"/>
      <c r="G103" s="169"/>
      <c r="H103" s="169"/>
      <c r="I103" s="17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4.75">
      <c r="A104" s="5" t="s">
        <v>326</v>
      </c>
      <c r="B104" s="5" t="s">
        <v>241</v>
      </c>
      <c r="C104" s="5">
        <v>39488</v>
      </c>
      <c r="D104" s="6" t="s">
        <v>309</v>
      </c>
      <c r="E104" s="5" t="s">
        <v>20</v>
      </c>
      <c r="F104" s="5">
        <v>11</v>
      </c>
      <c r="G104" s="85">
        <v>0</v>
      </c>
      <c r="H104" s="94">
        <f t="shared" si="20"/>
        <v>0</v>
      </c>
      <c r="I104" s="55">
        <f t="shared" si="21"/>
        <v>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33">
      <c r="A105" s="5" t="s">
        <v>327</v>
      </c>
      <c r="B105" s="5" t="s">
        <v>241</v>
      </c>
      <c r="C105" s="5">
        <v>39486</v>
      </c>
      <c r="D105" s="6" t="s">
        <v>310</v>
      </c>
      <c r="E105" s="5" t="s">
        <v>20</v>
      </c>
      <c r="F105" s="5">
        <v>6</v>
      </c>
      <c r="G105" s="85">
        <v>0</v>
      </c>
      <c r="H105" s="94">
        <f t="shared" si="20"/>
        <v>0</v>
      </c>
      <c r="I105" s="55">
        <f t="shared" si="21"/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4.75">
      <c r="A106" s="5" t="s">
        <v>328</v>
      </c>
      <c r="B106" s="5" t="s">
        <v>241</v>
      </c>
      <c r="C106" s="5">
        <v>39489</v>
      </c>
      <c r="D106" s="6" t="s">
        <v>311</v>
      </c>
      <c r="E106" s="5" t="s">
        <v>20</v>
      </c>
      <c r="F106" s="5">
        <v>2</v>
      </c>
      <c r="G106" s="85">
        <v>0</v>
      </c>
      <c r="H106" s="94">
        <f t="shared" si="20"/>
        <v>0</v>
      </c>
      <c r="I106" s="55">
        <f t="shared" si="21"/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33">
      <c r="A107" s="5" t="s">
        <v>329</v>
      </c>
      <c r="B107" s="5" t="s">
        <v>16</v>
      </c>
      <c r="C107" s="5">
        <v>0</v>
      </c>
      <c r="D107" s="6" t="s">
        <v>312</v>
      </c>
      <c r="E107" s="5" t="s">
        <v>20</v>
      </c>
      <c r="F107" s="5">
        <v>1</v>
      </c>
      <c r="G107" s="85">
        <v>0</v>
      </c>
      <c r="H107" s="94">
        <f t="shared" si="20"/>
        <v>0</v>
      </c>
      <c r="I107" s="55">
        <f t="shared" si="21"/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>
      <c r="A108" s="168"/>
      <c r="B108" s="169"/>
      <c r="C108" s="169"/>
      <c r="D108" s="169"/>
      <c r="E108" s="169"/>
      <c r="F108" s="169"/>
      <c r="G108" s="169"/>
      <c r="H108" s="169"/>
      <c r="I108" s="17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>
      <c r="A109" s="5" t="s">
        <v>330</v>
      </c>
      <c r="B109" s="5" t="s">
        <v>16</v>
      </c>
      <c r="C109" s="5">
        <v>0</v>
      </c>
      <c r="D109" s="6" t="s">
        <v>313</v>
      </c>
      <c r="E109" s="5" t="s">
        <v>20</v>
      </c>
      <c r="F109" s="5">
        <v>3</v>
      </c>
      <c r="G109" s="85">
        <v>0</v>
      </c>
      <c r="H109" s="94">
        <f t="shared" si="20"/>
        <v>0</v>
      </c>
      <c r="I109" s="55">
        <f t="shared" si="21"/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168" t="s">
        <v>63</v>
      </c>
      <c r="B110" s="169"/>
      <c r="C110" s="169"/>
      <c r="D110" s="169"/>
      <c r="E110" s="169"/>
      <c r="F110" s="169"/>
      <c r="G110" s="169"/>
      <c r="H110" s="169"/>
      <c r="I110" s="17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6.5">
      <c r="A111" s="7" t="s">
        <v>331</v>
      </c>
      <c r="B111" s="5" t="s">
        <v>16</v>
      </c>
      <c r="C111" s="5">
        <v>0</v>
      </c>
      <c r="D111" s="6" t="s">
        <v>314</v>
      </c>
      <c r="E111" s="5" t="s">
        <v>20</v>
      </c>
      <c r="F111" s="5">
        <v>1</v>
      </c>
      <c r="G111" s="85">
        <v>0</v>
      </c>
      <c r="H111" s="94">
        <f t="shared" si="20"/>
        <v>0</v>
      </c>
      <c r="I111" s="55">
        <f t="shared" si="21"/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6.5">
      <c r="A112" s="7" t="s">
        <v>332</v>
      </c>
      <c r="B112" s="5" t="s">
        <v>16</v>
      </c>
      <c r="C112" s="5">
        <v>0</v>
      </c>
      <c r="D112" s="6" t="s">
        <v>315</v>
      </c>
      <c r="E112" s="5" t="s">
        <v>20</v>
      </c>
      <c r="F112" s="5">
        <v>1</v>
      </c>
      <c r="G112" s="85">
        <v>0</v>
      </c>
      <c r="H112" s="94">
        <f t="shared" si="20"/>
        <v>0</v>
      </c>
      <c r="I112" s="55">
        <f t="shared" si="21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6.5">
      <c r="A113" s="7" t="s">
        <v>333</v>
      </c>
      <c r="B113" s="5" t="s">
        <v>16</v>
      </c>
      <c r="C113" s="5">
        <v>0</v>
      </c>
      <c r="D113" s="6" t="s">
        <v>316</v>
      </c>
      <c r="E113" s="5" t="s">
        <v>20</v>
      </c>
      <c r="F113" s="5">
        <v>2</v>
      </c>
      <c r="G113" s="85">
        <v>0</v>
      </c>
      <c r="H113" s="94">
        <f t="shared" si="20"/>
        <v>0</v>
      </c>
      <c r="I113" s="55">
        <f t="shared" si="21"/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24.75">
      <c r="A114" s="7" t="s">
        <v>334</v>
      </c>
      <c r="B114" s="5" t="s">
        <v>16</v>
      </c>
      <c r="C114" s="5">
        <v>0</v>
      </c>
      <c r="D114" s="6" t="s">
        <v>317</v>
      </c>
      <c r="E114" s="5" t="s">
        <v>20</v>
      </c>
      <c r="F114" s="5">
        <v>1</v>
      </c>
      <c r="G114" s="85">
        <v>0</v>
      </c>
      <c r="H114" s="94">
        <f t="shared" si="20"/>
        <v>0</v>
      </c>
      <c r="I114" s="55">
        <f t="shared" si="21"/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6.5">
      <c r="A115" s="7" t="s">
        <v>446</v>
      </c>
      <c r="B115" s="5" t="s">
        <v>16</v>
      </c>
      <c r="C115" s="5">
        <v>0</v>
      </c>
      <c r="D115" s="6" t="s">
        <v>318</v>
      </c>
      <c r="E115" s="5" t="s">
        <v>20</v>
      </c>
      <c r="F115" s="5">
        <v>2</v>
      </c>
      <c r="G115" s="85">
        <v>0</v>
      </c>
      <c r="H115" s="94">
        <f t="shared" si="20"/>
        <v>0</v>
      </c>
      <c r="I115" s="55">
        <f t="shared" si="21"/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3">
        <v>13</v>
      </c>
      <c r="B117" s="2"/>
      <c r="C117" s="15" t="s">
        <v>64</v>
      </c>
      <c r="D117" s="13"/>
      <c r="E117" s="13"/>
      <c r="F117" s="13"/>
      <c r="G117" s="83"/>
      <c r="H117" s="83" t="s">
        <v>7</v>
      </c>
      <c r="I117" s="79">
        <f>SUM(I119:I123)</f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3" t="s">
        <v>8</v>
      </c>
      <c r="B118" s="3" t="s">
        <v>9</v>
      </c>
      <c r="C118" s="3" t="s">
        <v>10</v>
      </c>
      <c r="D118" s="4" t="s">
        <v>11</v>
      </c>
      <c r="E118" s="3" t="s">
        <v>12</v>
      </c>
      <c r="F118" s="3" t="s">
        <v>13</v>
      </c>
      <c r="G118" s="83" t="s">
        <v>14</v>
      </c>
      <c r="H118" s="80" t="s">
        <v>414</v>
      </c>
      <c r="I118" s="83" t="s">
        <v>15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4.75">
      <c r="A119" s="5" t="s">
        <v>89</v>
      </c>
      <c r="B119" s="5" t="s">
        <v>241</v>
      </c>
      <c r="C119" s="5">
        <v>87529</v>
      </c>
      <c r="D119" s="9" t="s">
        <v>49</v>
      </c>
      <c r="E119" s="5" t="s">
        <v>18</v>
      </c>
      <c r="F119" s="19">
        <v>22.4</v>
      </c>
      <c r="G119" s="95">
        <v>0</v>
      </c>
      <c r="H119" s="94">
        <f t="shared" ref="H119:H123" si="22">G119+(G119*$E$5)</f>
        <v>0</v>
      </c>
      <c r="I119" s="55">
        <f t="shared" ref="I119:I123" si="23">H119*F119</f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4.75">
      <c r="A120" s="5" t="s">
        <v>91</v>
      </c>
      <c r="B120" s="5" t="s">
        <v>241</v>
      </c>
      <c r="C120" s="5">
        <v>87531</v>
      </c>
      <c r="D120" s="9" t="s">
        <v>50</v>
      </c>
      <c r="E120" s="5" t="s">
        <v>18</v>
      </c>
      <c r="F120" s="19">
        <v>23.4</v>
      </c>
      <c r="G120" s="95">
        <v>0</v>
      </c>
      <c r="H120" s="94">
        <f t="shared" si="22"/>
        <v>0</v>
      </c>
      <c r="I120" s="55">
        <f t="shared" si="23"/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>
      <c r="A121" s="5" t="s">
        <v>93</v>
      </c>
      <c r="B121" s="5" t="s">
        <v>241</v>
      </c>
      <c r="C121" s="5">
        <v>38195</v>
      </c>
      <c r="D121" s="6" t="s">
        <v>66</v>
      </c>
      <c r="E121" s="5" t="s">
        <v>67</v>
      </c>
      <c r="F121" s="5">
        <v>23.4</v>
      </c>
      <c r="G121" s="85">
        <v>0</v>
      </c>
      <c r="H121" s="94">
        <f t="shared" si="22"/>
        <v>0</v>
      </c>
      <c r="I121" s="55">
        <f t="shared" si="23"/>
        <v>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>
      <c r="A122" s="5" t="s">
        <v>335</v>
      </c>
      <c r="B122" s="5" t="s">
        <v>241</v>
      </c>
      <c r="C122" s="17">
        <v>100721</v>
      </c>
      <c r="D122" s="18" t="s">
        <v>240</v>
      </c>
      <c r="E122" s="17" t="s">
        <v>18</v>
      </c>
      <c r="F122" s="17">
        <v>5</v>
      </c>
      <c r="G122" s="85">
        <v>0</v>
      </c>
      <c r="H122" s="94">
        <f t="shared" si="22"/>
        <v>0</v>
      </c>
      <c r="I122" s="55">
        <f t="shared" si="23"/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4.75">
      <c r="A123" s="5" t="s">
        <v>336</v>
      </c>
      <c r="B123" s="17" t="s">
        <v>241</v>
      </c>
      <c r="C123" s="17">
        <v>87529</v>
      </c>
      <c r="D123" s="18" t="s">
        <v>239</v>
      </c>
      <c r="E123" s="17" t="s">
        <v>18</v>
      </c>
      <c r="F123" s="17">
        <v>125</v>
      </c>
      <c r="G123" s="85">
        <v>0</v>
      </c>
      <c r="H123" s="94">
        <f t="shared" si="22"/>
        <v>0</v>
      </c>
      <c r="I123" s="55">
        <f t="shared" si="23"/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>
      <c r="A124" s="8"/>
      <c r="B124" s="8"/>
      <c r="C124" s="8"/>
      <c r="D124" s="1"/>
      <c r="E124" s="8"/>
      <c r="F124" s="8"/>
      <c r="G124" s="86"/>
      <c r="H124" s="86"/>
      <c r="I124" s="7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>
      <c r="A125" s="3">
        <v>14</v>
      </c>
      <c r="B125" s="2"/>
      <c r="C125" s="12" t="s">
        <v>245</v>
      </c>
      <c r="D125" s="13"/>
      <c r="E125" s="13"/>
      <c r="F125" s="13"/>
      <c r="G125" s="83"/>
      <c r="H125" s="83" t="s">
        <v>7</v>
      </c>
      <c r="I125" s="79">
        <f>SUM(I127)</f>
        <v>0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>
      <c r="A126" s="3" t="s">
        <v>8</v>
      </c>
      <c r="B126" s="3" t="s">
        <v>9</v>
      </c>
      <c r="C126" s="3" t="s">
        <v>10</v>
      </c>
      <c r="D126" s="4" t="s">
        <v>11</v>
      </c>
      <c r="E126" s="3" t="s">
        <v>12</v>
      </c>
      <c r="F126" s="3" t="s">
        <v>13</v>
      </c>
      <c r="G126" s="83" t="s">
        <v>14</v>
      </c>
      <c r="H126" s="80" t="s">
        <v>414</v>
      </c>
      <c r="I126" s="83" t="s">
        <v>15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6.5">
      <c r="A127" s="5" t="s">
        <v>99</v>
      </c>
      <c r="B127" s="5" t="s">
        <v>16</v>
      </c>
      <c r="C127" s="5">
        <v>0</v>
      </c>
      <c r="D127" s="6" t="s">
        <v>243</v>
      </c>
      <c r="E127" s="5" t="s">
        <v>12</v>
      </c>
      <c r="F127" s="5">
        <v>647.84</v>
      </c>
      <c r="G127" s="85">
        <v>0</v>
      </c>
      <c r="H127" s="94">
        <f t="shared" ref="H127" si="24">G127+(G127*$E$5)</f>
        <v>0</v>
      </c>
      <c r="I127" s="55">
        <f t="shared" ref="I127" si="25">H127*F127</f>
        <v>0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>
      <c r="A128" s="8"/>
      <c r="B128" s="8"/>
      <c r="C128" s="8"/>
      <c r="D128" s="1"/>
      <c r="E128" s="8"/>
      <c r="F128" s="8"/>
      <c r="G128" s="86"/>
      <c r="H128" s="86"/>
      <c r="I128" s="84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>
      <c r="A129" s="3">
        <v>15</v>
      </c>
      <c r="B129" s="3"/>
      <c r="C129" s="166" t="s">
        <v>69</v>
      </c>
      <c r="D129" s="154"/>
      <c r="E129" s="154"/>
      <c r="F129" s="167"/>
      <c r="G129" s="83"/>
      <c r="H129" s="83" t="s">
        <v>7</v>
      </c>
      <c r="I129" s="79">
        <f>SUM(I131:I137)</f>
        <v>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>
      <c r="A130" s="3" t="s">
        <v>8</v>
      </c>
      <c r="B130" s="3" t="s">
        <v>9</v>
      </c>
      <c r="C130" s="3" t="s">
        <v>10</v>
      </c>
      <c r="D130" s="4" t="s">
        <v>11</v>
      </c>
      <c r="E130" s="3" t="s">
        <v>12</v>
      </c>
      <c r="F130" s="3" t="s">
        <v>13</v>
      </c>
      <c r="G130" s="99" t="s">
        <v>14</v>
      </c>
      <c r="H130" s="82" t="s">
        <v>414</v>
      </c>
      <c r="I130" s="92" t="s">
        <v>15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168" t="s">
        <v>70</v>
      </c>
      <c r="B131" s="169"/>
      <c r="C131" s="169"/>
      <c r="D131" s="169"/>
      <c r="E131" s="169"/>
      <c r="F131" s="169"/>
      <c r="G131" s="169"/>
      <c r="H131" s="169"/>
      <c r="I131" s="170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6.5">
      <c r="A132" s="5" t="s">
        <v>118</v>
      </c>
      <c r="B132" s="5" t="s">
        <v>16</v>
      </c>
      <c r="C132" s="5">
        <v>0</v>
      </c>
      <c r="D132" s="6" t="s">
        <v>72</v>
      </c>
      <c r="E132" s="5" t="s">
        <v>18</v>
      </c>
      <c r="F132" s="5">
        <v>109.2</v>
      </c>
      <c r="G132" s="85">
        <v>0</v>
      </c>
      <c r="H132" s="94">
        <f t="shared" ref="H132:H137" si="26">G132+(G132*$E$5)</f>
        <v>0</v>
      </c>
      <c r="I132" s="55">
        <f t="shared" ref="I132:I137" si="27">H132*F132</f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6.5">
      <c r="A133" s="5" t="s">
        <v>120</v>
      </c>
      <c r="B133" s="5" t="s">
        <v>16</v>
      </c>
      <c r="C133" s="5">
        <v>0</v>
      </c>
      <c r="D133" s="6" t="s">
        <v>73</v>
      </c>
      <c r="E133" s="5" t="s">
        <v>18</v>
      </c>
      <c r="F133" s="5">
        <v>246.9</v>
      </c>
      <c r="G133" s="85">
        <v>0</v>
      </c>
      <c r="H133" s="94">
        <f t="shared" si="26"/>
        <v>0</v>
      </c>
      <c r="I133" s="55">
        <f t="shared" si="27"/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168"/>
      <c r="B134" s="169"/>
      <c r="C134" s="169"/>
      <c r="D134" s="169"/>
      <c r="E134" s="169"/>
      <c r="F134" s="169"/>
      <c r="G134" s="169"/>
      <c r="H134" s="169"/>
      <c r="I134" s="17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5" t="s">
        <v>122</v>
      </c>
      <c r="B135" s="5" t="s">
        <v>241</v>
      </c>
      <c r="C135" s="5">
        <v>88485</v>
      </c>
      <c r="D135" s="9" t="s">
        <v>246</v>
      </c>
      <c r="E135" s="5" t="s">
        <v>18</v>
      </c>
      <c r="F135" s="5">
        <f t="shared" ref="F135:F137" si="28">2497.43+647.84</f>
        <v>3145.27</v>
      </c>
      <c r="G135" s="85">
        <v>0</v>
      </c>
      <c r="H135" s="94">
        <f t="shared" si="26"/>
        <v>0</v>
      </c>
      <c r="I135" s="55">
        <f t="shared" si="27"/>
        <v>0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6.5">
      <c r="A136" s="5" t="s">
        <v>124</v>
      </c>
      <c r="B136" s="5" t="s">
        <v>241</v>
      </c>
      <c r="C136" s="5">
        <v>88495</v>
      </c>
      <c r="D136" s="9" t="s">
        <v>247</v>
      </c>
      <c r="E136" s="5" t="s">
        <v>18</v>
      </c>
      <c r="F136" s="5">
        <f t="shared" si="28"/>
        <v>3145.27</v>
      </c>
      <c r="G136" s="85">
        <v>0</v>
      </c>
      <c r="H136" s="94">
        <f t="shared" si="26"/>
        <v>0</v>
      </c>
      <c r="I136" s="55">
        <f t="shared" si="27"/>
        <v>0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6.5">
      <c r="A137" s="5" t="s">
        <v>126</v>
      </c>
      <c r="B137" s="5" t="s">
        <v>16</v>
      </c>
      <c r="C137" s="5">
        <v>0</v>
      </c>
      <c r="D137" s="6" t="s">
        <v>74</v>
      </c>
      <c r="E137" s="5" t="s">
        <v>18</v>
      </c>
      <c r="F137" s="5">
        <f t="shared" si="28"/>
        <v>3145.27</v>
      </c>
      <c r="G137" s="95">
        <v>0</v>
      </c>
      <c r="H137" s="94">
        <f t="shared" si="26"/>
        <v>0</v>
      </c>
      <c r="I137" s="55">
        <f t="shared" si="27"/>
        <v>0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>
      <c r="A138" s="8"/>
      <c r="B138" s="8"/>
      <c r="C138" s="8"/>
      <c r="D138" s="1"/>
      <c r="E138" s="8"/>
      <c r="F138" s="8"/>
      <c r="G138" s="86"/>
      <c r="H138" s="86"/>
      <c r="I138" s="8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>
      <c r="A139" s="3">
        <v>16</v>
      </c>
      <c r="B139" s="3"/>
      <c r="C139" s="166" t="s">
        <v>75</v>
      </c>
      <c r="D139" s="154"/>
      <c r="E139" s="154"/>
      <c r="F139" s="167"/>
      <c r="G139" s="83"/>
      <c r="H139" s="83" t="s">
        <v>7</v>
      </c>
      <c r="I139" s="79">
        <f>SUM(I141:I146)</f>
        <v>0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>
      <c r="A140" s="3" t="s">
        <v>8</v>
      </c>
      <c r="B140" s="3" t="s">
        <v>9</v>
      </c>
      <c r="C140" s="3" t="s">
        <v>10</v>
      </c>
      <c r="D140" s="4" t="s">
        <v>11</v>
      </c>
      <c r="E140" s="3" t="s">
        <v>12</v>
      </c>
      <c r="F140" s="3" t="s">
        <v>13</v>
      </c>
      <c r="G140" s="83" t="s">
        <v>14</v>
      </c>
      <c r="H140" s="80" t="s">
        <v>414</v>
      </c>
      <c r="I140" s="83" t="s">
        <v>15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5" t="s">
        <v>184</v>
      </c>
      <c r="B141" s="5" t="s">
        <v>241</v>
      </c>
      <c r="C141" s="5">
        <v>36080</v>
      </c>
      <c r="D141" s="6" t="s">
        <v>77</v>
      </c>
      <c r="E141" s="5" t="s">
        <v>20</v>
      </c>
      <c r="F141" s="5">
        <v>4</v>
      </c>
      <c r="G141" s="95">
        <v>0</v>
      </c>
      <c r="H141" s="94">
        <f t="shared" ref="H141:H146" si="29">G141+(G141*$E$5)</f>
        <v>0</v>
      </c>
      <c r="I141" s="55">
        <f t="shared" ref="I141:I146" si="30">H141*F141</f>
        <v>0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5" t="s">
        <v>186</v>
      </c>
      <c r="B142" s="5" t="s">
        <v>241</v>
      </c>
      <c r="C142" s="5">
        <v>36220</v>
      </c>
      <c r="D142" s="6" t="s">
        <v>79</v>
      </c>
      <c r="E142" s="5" t="s">
        <v>20</v>
      </c>
      <c r="F142" s="5">
        <v>2</v>
      </c>
      <c r="G142" s="95">
        <v>0</v>
      </c>
      <c r="H142" s="94">
        <f t="shared" si="29"/>
        <v>0</v>
      </c>
      <c r="I142" s="55">
        <f t="shared" si="30"/>
        <v>0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5" t="s">
        <v>188</v>
      </c>
      <c r="B143" s="5" t="s">
        <v>241</v>
      </c>
      <c r="C143" s="5">
        <v>36218</v>
      </c>
      <c r="D143" s="6" t="s">
        <v>81</v>
      </c>
      <c r="E143" s="5" t="s">
        <v>20</v>
      </c>
      <c r="F143" s="5">
        <v>4</v>
      </c>
      <c r="G143" s="95">
        <v>0</v>
      </c>
      <c r="H143" s="94">
        <f t="shared" si="29"/>
        <v>0</v>
      </c>
      <c r="I143" s="55">
        <f t="shared" si="30"/>
        <v>0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5" t="s">
        <v>190</v>
      </c>
      <c r="B144" s="5" t="s">
        <v>16</v>
      </c>
      <c r="C144" s="5">
        <v>0</v>
      </c>
      <c r="D144" s="6" t="s">
        <v>83</v>
      </c>
      <c r="E144" s="5" t="s">
        <v>22</v>
      </c>
      <c r="F144" s="5">
        <v>26.2</v>
      </c>
      <c r="G144" s="95">
        <v>0</v>
      </c>
      <c r="H144" s="94">
        <f t="shared" si="29"/>
        <v>0</v>
      </c>
      <c r="I144" s="55">
        <f t="shared" si="30"/>
        <v>0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5" t="s">
        <v>192</v>
      </c>
      <c r="B145" s="5" t="s">
        <v>16</v>
      </c>
      <c r="C145" s="5">
        <v>0</v>
      </c>
      <c r="D145" s="6" t="s">
        <v>85</v>
      </c>
      <c r="E145" s="5" t="s">
        <v>22</v>
      </c>
      <c r="F145" s="5">
        <v>2.5</v>
      </c>
      <c r="G145" s="95">
        <v>0</v>
      </c>
      <c r="H145" s="94">
        <f t="shared" si="29"/>
        <v>0</v>
      </c>
      <c r="I145" s="55">
        <f t="shared" si="30"/>
        <v>0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5" t="s">
        <v>194</v>
      </c>
      <c r="B146" s="5" t="s">
        <v>16</v>
      </c>
      <c r="C146" s="5">
        <v>0</v>
      </c>
      <c r="D146" s="6" t="s">
        <v>87</v>
      </c>
      <c r="E146" s="5" t="s">
        <v>22</v>
      </c>
      <c r="F146" s="5">
        <v>5</v>
      </c>
      <c r="G146" s="95">
        <v>0</v>
      </c>
      <c r="H146" s="94">
        <f t="shared" si="29"/>
        <v>0</v>
      </c>
      <c r="I146" s="55">
        <f t="shared" si="30"/>
        <v>0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8"/>
      <c r="B147" s="8"/>
      <c r="C147" s="8"/>
      <c r="D147" s="1"/>
      <c r="E147" s="8"/>
      <c r="F147" s="8"/>
      <c r="G147" s="86"/>
      <c r="H147" s="86"/>
      <c r="I147" s="84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3">
        <v>17</v>
      </c>
      <c r="B148" s="3"/>
      <c r="C148" s="15" t="s">
        <v>88</v>
      </c>
      <c r="D148" s="13"/>
      <c r="E148" s="13"/>
      <c r="F148" s="13"/>
      <c r="G148" s="83"/>
      <c r="H148" s="83" t="s">
        <v>7</v>
      </c>
      <c r="I148" s="79">
        <f>SUM(I150:I152)</f>
        <v>0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3" t="s">
        <v>8</v>
      </c>
      <c r="B149" s="3" t="s">
        <v>9</v>
      </c>
      <c r="C149" s="3" t="s">
        <v>10</v>
      </c>
      <c r="D149" s="4" t="s">
        <v>11</v>
      </c>
      <c r="E149" s="3" t="s">
        <v>12</v>
      </c>
      <c r="F149" s="3" t="s">
        <v>13</v>
      </c>
      <c r="G149" s="83" t="s">
        <v>14</v>
      </c>
      <c r="H149" s="80" t="s">
        <v>414</v>
      </c>
      <c r="I149" s="83" t="s">
        <v>15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5" t="s">
        <v>447</v>
      </c>
      <c r="B150" s="5" t="s">
        <v>241</v>
      </c>
      <c r="C150" s="5">
        <v>9840</v>
      </c>
      <c r="D150" s="6" t="s">
        <v>90</v>
      </c>
      <c r="E150" s="5" t="s">
        <v>22</v>
      </c>
      <c r="F150" s="5">
        <v>20</v>
      </c>
      <c r="G150" s="85">
        <v>0</v>
      </c>
      <c r="H150" s="94">
        <f t="shared" ref="H150:H152" si="31">G150+(G150*$E$5)</f>
        <v>0</v>
      </c>
      <c r="I150" s="55">
        <f t="shared" ref="I150:I152" si="32">H150*F150</f>
        <v>0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5" t="s">
        <v>448</v>
      </c>
      <c r="B151" s="5" t="s">
        <v>241</v>
      </c>
      <c r="C151" s="5">
        <v>20158</v>
      </c>
      <c r="D151" s="6" t="s">
        <v>92</v>
      </c>
      <c r="E151" s="5" t="s">
        <v>32</v>
      </c>
      <c r="F151" s="5">
        <v>12</v>
      </c>
      <c r="G151" s="100">
        <v>0</v>
      </c>
      <c r="H151" s="94">
        <f t="shared" si="31"/>
        <v>0</v>
      </c>
      <c r="I151" s="55">
        <f t="shared" si="32"/>
        <v>0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5" t="s">
        <v>449</v>
      </c>
      <c r="B152" s="5" t="s">
        <v>241</v>
      </c>
      <c r="C152" s="5">
        <v>40873</v>
      </c>
      <c r="D152" s="6" t="s">
        <v>94</v>
      </c>
      <c r="E152" s="5" t="s">
        <v>22</v>
      </c>
      <c r="F152" s="23">
        <v>97.33</v>
      </c>
      <c r="G152" s="102">
        <v>0</v>
      </c>
      <c r="H152" s="94">
        <f t="shared" si="31"/>
        <v>0</v>
      </c>
      <c r="I152" s="55">
        <f t="shared" si="32"/>
        <v>0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8"/>
      <c r="B153" s="8"/>
      <c r="C153" s="8"/>
      <c r="D153" s="1"/>
      <c r="E153" s="8"/>
      <c r="F153" s="8"/>
      <c r="G153" s="86"/>
      <c r="H153" s="86"/>
      <c r="I153" s="84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>
      <c r="A154" s="3">
        <v>18</v>
      </c>
      <c r="B154" s="3"/>
      <c r="C154" s="15" t="s">
        <v>97</v>
      </c>
      <c r="D154" s="13"/>
      <c r="E154" s="13"/>
      <c r="F154" s="13"/>
      <c r="G154" s="83"/>
      <c r="H154" s="83" t="s">
        <v>7</v>
      </c>
      <c r="I154" s="79">
        <f>SUM(I156:I173)</f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3" t="s">
        <v>8</v>
      </c>
      <c r="B155" s="3" t="s">
        <v>9</v>
      </c>
      <c r="C155" s="3" t="s">
        <v>10</v>
      </c>
      <c r="D155" s="4" t="s">
        <v>11</v>
      </c>
      <c r="E155" s="3" t="s">
        <v>12</v>
      </c>
      <c r="F155" s="3" t="s">
        <v>13</v>
      </c>
      <c r="G155" s="83" t="s">
        <v>14</v>
      </c>
      <c r="H155" s="80" t="s">
        <v>414</v>
      </c>
      <c r="I155" s="83" t="s">
        <v>15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14" t="s">
        <v>98</v>
      </c>
      <c r="B156" s="5"/>
      <c r="C156" s="5"/>
      <c r="D156" s="6"/>
      <c r="E156" s="5"/>
      <c r="F156" s="5"/>
      <c r="G156" s="101"/>
      <c r="H156" s="101"/>
      <c r="I156" s="88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6.5">
      <c r="A157" s="5" t="s">
        <v>450</v>
      </c>
      <c r="B157" s="5" t="s">
        <v>241</v>
      </c>
      <c r="C157" s="5">
        <v>36520</v>
      </c>
      <c r="D157" s="6" t="s">
        <v>100</v>
      </c>
      <c r="E157" s="5" t="s">
        <v>20</v>
      </c>
      <c r="F157" s="23">
        <v>2</v>
      </c>
      <c r="G157" s="102">
        <v>0</v>
      </c>
      <c r="H157" s="94">
        <f t="shared" ref="H157:H173" si="33">G157+(G157*$E$5)</f>
        <v>0</v>
      </c>
      <c r="I157" s="55">
        <f t="shared" ref="I157:I173" si="34">H157*F157</f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6.5">
      <c r="A158" s="5" t="s">
        <v>451</v>
      </c>
      <c r="B158" s="5" t="s">
        <v>241</v>
      </c>
      <c r="C158" s="5">
        <v>10422</v>
      </c>
      <c r="D158" s="6" t="s">
        <v>101</v>
      </c>
      <c r="E158" s="5" t="s">
        <v>20</v>
      </c>
      <c r="F158" s="23">
        <v>3</v>
      </c>
      <c r="G158" s="102">
        <v>0</v>
      </c>
      <c r="H158" s="94">
        <f t="shared" si="33"/>
        <v>0</v>
      </c>
      <c r="I158" s="55">
        <f t="shared" si="34"/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>
      <c r="A159" s="5" t="s">
        <v>452</v>
      </c>
      <c r="B159" s="5" t="s">
        <v>241</v>
      </c>
      <c r="C159" s="5">
        <v>377</v>
      </c>
      <c r="D159" s="6" t="s">
        <v>102</v>
      </c>
      <c r="E159" s="5" t="s">
        <v>20</v>
      </c>
      <c r="F159" s="23">
        <v>5</v>
      </c>
      <c r="G159" s="102">
        <v>0</v>
      </c>
      <c r="H159" s="94">
        <f t="shared" si="33"/>
        <v>0</v>
      </c>
      <c r="I159" s="55">
        <f t="shared" si="34"/>
        <v>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6.5">
      <c r="A160" s="5" t="s">
        <v>453</v>
      </c>
      <c r="B160" s="5" t="s">
        <v>241</v>
      </c>
      <c r="C160" s="5">
        <v>36521</v>
      </c>
      <c r="D160" s="6" t="s">
        <v>103</v>
      </c>
      <c r="E160" s="5" t="s">
        <v>20</v>
      </c>
      <c r="F160" s="23">
        <v>2</v>
      </c>
      <c r="G160" s="102">
        <v>0</v>
      </c>
      <c r="H160" s="94">
        <f t="shared" si="33"/>
        <v>0</v>
      </c>
      <c r="I160" s="55">
        <f t="shared" si="34"/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>
      <c r="A161" s="5" t="s">
        <v>454</v>
      </c>
      <c r="B161" s="5" t="s">
        <v>241</v>
      </c>
      <c r="C161" s="5">
        <v>36794</v>
      </c>
      <c r="D161" s="6" t="s">
        <v>104</v>
      </c>
      <c r="E161" s="5" t="s">
        <v>20</v>
      </c>
      <c r="F161" s="23">
        <v>3</v>
      </c>
      <c r="G161" s="102">
        <v>0</v>
      </c>
      <c r="H161" s="94">
        <f t="shared" si="33"/>
        <v>0</v>
      </c>
      <c r="I161" s="55">
        <f t="shared" si="34"/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>
      <c r="A162" s="5" t="s">
        <v>455</v>
      </c>
      <c r="B162" s="5" t="s">
        <v>241</v>
      </c>
      <c r="C162" s="5">
        <v>1368</v>
      </c>
      <c r="D162" s="6" t="s">
        <v>105</v>
      </c>
      <c r="E162" s="5" t="s">
        <v>20</v>
      </c>
      <c r="F162" s="23">
        <v>3</v>
      </c>
      <c r="G162" s="102">
        <v>0</v>
      </c>
      <c r="H162" s="94">
        <f t="shared" si="33"/>
        <v>0</v>
      </c>
      <c r="I162" s="55">
        <f t="shared" si="34"/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>
      <c r="A163" s="5" t="s">
        <v>456</v>
      </c>
      <c r="B163" s="5" t="s">
        <v>241</v>
      </c>
      <c r="C163" s="5">
        <v>6024</v>
      </c>
      <c r="D163" s="6" t="s">
        <v>106</v>
      </c>
      <c r="E163" s="5" t="s">
        <v>20</v>
      </c>
      <c r="F163" s="23">
        <v>3</v>
      </c>
      <c r="G163" s="102">
        <v>0</v>
      </c>
      <c r="H163" s="94">
        <f t="shared" si="33"/>
        <v>0</v>
      </c>
      <c r="I163" s="55">
        <f t="shared" si="34"/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6.5">
      <c r="A164" s="5" t="s">
        <v>457</v>
      </c>
      <c r="B164" s="5" t="s">
        <v>241</v>
      </c>
      <c r="C164" s="5">
        <v>13415</v>
      </c>
      <c r="D164" s="6" t="s">
        <v>107</v>
      </c>
      <c r="E164" s="5" t="s">
        <v>20</v>
      </c>
      <c r="F164" s="23">
        <v>5</v>
      </c>
      <c r="G164" s="102">
        <v>0</v>
      </c>
      <c r="H164" s="94">
        <f t="shared" si="33"/>
        <v>0</v>
      </c>
      <c r="I164" s="55">
        <f t="shared" si="34"/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>
      <c r="A165" s="5" t="s">
        <v>458</v>
      </c>
      <c r="B165" s="5" t="s">
        <v>241</v>
      </c>
      <c r="C165" s="5">
        <v>11681</v>
      </c>
      <c r="D165" s="6" t="s">
        <v>108</v>
      </c>
      <c r="E165" s="5" t="s">
        <v>20</v>
      </c>
      <c r="F165" s="23">
        <v>3</v>
      </c>
      <c r="G165" s="102">
        <v>0</v>
      </c>
      <c r="H165" s="94">
        <f t="shared" si="33"/>
        <v>0</v>
      </c>
      <c r="I165" s="55">
        <f t="shared" si="34"/>
        <v>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>
      <c r="A166" s="5" t="s">
        <v>459</v>
      </c>
      <c r="B166" s="5" t="s">
        <v>241</v>
      </c>
      <c r="C166" s="5">
        <v>6005</v>
      </c>
      <c r="D166" s="6" t="s">
        <v>109</v>
      </c>
      <c r="E166" s="5" t="s">
        <v>20</v>
      </c>
      <c r="F166" s="23">
        <v>2</v>
      </c>
      <c r="G166" s="102">
        <v>0</v>
      </c>
      <c r="H166" s="94">
        <f t="shared" si="33"/>
        <v>0</v>
      </c>
      <c r="I166" s="55">
        <f t="shared" si="34"/>
        <v>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>
      <c r="A167" s="5" t="s">
        <v>460</v>
      </c>
      <c r="B167" s="5" t="s">
        <v>241</v>
      </c>
      <c r="C167" s="5">
        <v>6015</v>
      </c>
      <c r="D167" s="6" t="s">
        <v>110</v>
      </c>
      <c r="E167" s="5" t="s">
        <v>20</v>
      </c>
      <c r="F167" s="23">
        <v>2</v>
      </c>
      <c r="G167" s="102">
        <v>0</v>
      </c>
      <c r="H167" s="94">
        <f t="shared" si="33"/>
        <v>0</v>
      </c>
      <c r="I167" s="55">
        <f t="shared" si="34"/>
        <v>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>
      <c r="A168" s="5" t="s">
        <v>461</v>
      </c>
      <c r="B168" s="5" t="s">
        <v>241</v>
      </c>
      <c r="C168" s="5">
        <v>6013</v>
      </c>
      <c r="D168" s="6" t="s">
        <v>111</v>
      </c>
      <c r="E168" s="5" t="s">
        <v>20</v>
      </c>
      <c r="F168" s="23">
        <v>3</v>
      </c>
      <c r="G168" s="102">
        <v>0</v>
      </c>
      <c r="H168" s="94">
        <f t="shared" si="33"/>
        <v>0</v>
      </c>
      <c r="I168" s="55">
        <f t="shared" si="34"/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>
      <c r="A169" s="5" t="s">
        <v>462</v>
      </c>
      <c r="B169" s="5" t="s">
        <v>241</v>
      </c>
      <c r="C169" s="5">
        <v>10228</v>
      </c>
      <c r="D169" s="6" t="s">
        <v>112</v>
      </c>
      <c r="E169" s="5" t="s">
        <v>20</v>
      </c>
      <c r="F169" s="23">
        <v>2</v>
      </c>
      <c r="G169" s="102">
        <v>0</v>
      </c>
      <c r="H169" s="94">
        <f t="shared" si="33"/>
        <v>0</v>
      </c>
      <c r="I169" s="55">
        <f t="shared" si="34"/>
        <v>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>
      <c r="A170" s="5" t="s">
        <v>463</v>
      </c>
      <c r="B170" s="5" t="s">
        <v>241</v>
      </c>
      <c r="C170" s="5">
        <v>6010</v>
      </c>
      <c r="D170" s="6" t="s">
        <v>113</v>
      </c>
      <c r="E170" s="5" t="s">
        <v>20</v>
      </c>
      <c r="F170" s="23">
        <v>1</v>
      </c>
      <c r="G170" s="102">
        <v>0</v>
      </c>
      <c r="H170" s="94">
        <f t="shared" si="33"/>
        <v>0</v>
      </c>
      <c r="I170" s="55">
        <f t="shared" si="34"/>
        <v>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5" t="s">
        <v>464</v>
      </c>
      <c r="B171" s="5" t="s">
        <v>241</v>
      </c>
      <c r="C171" s="5">
        <v>11703</v>
      </c>
      <c r="D171" s="6" t="s">
        <v>114</v>
      </c>
      <c r="E171" s="5" t="s">
        <v>20</v>
      </c>
      <c r="F171" s="23">
        <v>5</v>
      </c>
      <c r="G171" s="102">
        <v>0</v>
      </c>
      <c r="H171" s="94">
        <f t="shared" si="33"/>
        <v>0</v>
      </c>
      <c r="I171" s="55">
        <f t="shared" si="34"/>
        <v>0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6.5">
      <c r="A172" s="5" t="s">
        <v>465</v>
      </c>
      <c r="B172" s="5" t="s">
        <v>241</v>
      </c>
      <c r="C172" s="5">
        <v>11758</v>
      </c>
      <c r="D172" s="6" t="s">
        <v>115</v>
      </c>
      <c r="E172" s="5" t="s">
        <v>20</v>
      </c>
      <c r="F172" s="23">
        <v>5</v>
      </c>
      <c r="G172" s="102">
        <v>0</v>
      </c>
      <c r="H172" s="94">
        <f t="shared" si="33"/>
        <v>0</v>
      </c>
      <c r="I172" s="55">
        <f t="shared" si="34"/>
        <v>0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>
      <c r="A173" s="5" t="s">
        <v>466</v>
      </c>
      <c r="B173" s="5" t="s">
        <v>241</v>
      </c>
      <c r="C173" s="5">
        <v>11757</v>
      </c>
      <c r="D173" s="6" t="s">
        <v>116</v>
      </c>
      <c r="E173" s="5" t="s">
        <v>20</v>
      </c>
      <c r="F173" s="23">
        <v>3</v>
      </c>
      <c r="G173" s="102">
        <v>0</v>
      </c>
      <c r="H173" s="94">
        <f t="shared" si="33"/>
        <v>0</v>
      </c>
      <c r="I173" s="55">
        <f t="shared" si="34"/>
        <v>0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>
      <c r="A174" s="8"/>
      <c r="B174" s="8"/>
      <c r="C174" s="8"/>
      <c r="D174" s="1"/>
      <c r="E174" s="8"/>
      <c r="F174" s="8"/>
      <c r="G174" s="100"/>
      <c r="H174" s="100"/>
      <c r="I174" s="84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>
      <c r="A175" s="3">
        <v>19</v>
      </c>
      <c r="B175" s="3"/>
      <c r="C175" s="15" t="s">
        <v>291</v>
      </c>
      <c r="D175" s="13"/>
      <c r="E175" s="13"/>
      <c r="F175" s="13"/>
      <c r="G175" s="83"/>
      <c r="H175" s="83" t="s">
        <v>7</v>
      </c>
      <c r="I175" s="79">
        <f>SUM(I177:I193)</f>
        <v>0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>
      <c r="A176" s="25" t="s">
        <v>8</v>
      </c>
      <c r="B176" s="25" t="s">
        <v>9</v>
      </c>
      <c r="C176" s="25" t="s">
        <v>10</v>
      </c>
      <c r="D176" s="42" t="s">
        <v>11</v>
      </c>
      <c r="E176" s="25" t="s">
        <v>12</v>
      </c>
      <c r="F176" s="25" t="s">
        <v>13</v>
      </c>
      <c r="G176" s="80" t="s">
        <v>14</v>
      </c>
      <c r="H176" s="80" t="s">
        <v>414</v>
      </c>
      <c r="I176" s="80" t="s">
        <v>15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24.75">
      <c r="A177" s="27" t="s">
        <v>467</v>
      </c>
      <c r="B177" s="27" t="s">
        <v>16</v>
      </c>
      <c r="C177" s="27">
        <v>0</v>
      </c>
      <c r="D177" s="43" t="s">
        <v>292</v>
      </c>
      <c r="E177" s="27" t="s">
        <v>22</v>
      </c>
      <c r="F177" s="27">
        <v>9</v>
      </c>
      <c r="G177" s="94">
        <v>0</v>
      </c>
      <c r="H177" s="94">
        <f t="shared" ref="H177:H193" si="35">G177+(G177*$E$5)</f>
        <v>0</v>
      </c>
      <c r="I177" s="55">
        <f t="shared" ref="I177:I193" si="36">H177*F177</f>
        <v>0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24.75">
      <c r="A178" s="27" t="s">
        <v>468</v>
      </c>
      <c r="B178" s="27" t="s">
        <v>16</v>
      </c>
      <c r="C178" s="27">
        <v>0</v>
      </c>
      <c r="D178" s="43" t="s">
        <v>293</v>
      </c>
      <c r="E178" s="27" t="s">
        <v>22</v>
      </c>
      <c r="F178" s="27">
        <v>10.1</v>
      </c>
      <c r="G178" s="94">
        <v>0</v>
      </c>
      <c r="H178" s="94">
        <f t="shared" si="35"/>
        <v>0</v>
      </c>
      <c r="I178" s="55">
        <f t="shared" si="36"/>
        <v>0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24.75">
      <c r="A179" s="27" t="s">
        <v>469</v>
      </c>
      <c r="B179" s="27" t="s">
        <v>16</v>
      </c>
      <c r="C179" s="27">
        <v>0</v>
      </c>
      <c r="D179" s="43" t="s">
        <v>294</v>
      </c>
      <c r="E179" s="27" t="s">
        <v>22</v>
      </c>
      <c r="F179" s="27">
        <v>10.25</v>
      </c>
      <c r="G179" s="94">
        <v>0</v>
      </c>
      <c r="H179" s="94">
        <f t="shared" si="35"/>
        <v>0</v>
      </c>
      <c r="I179" s="55">
        <f t="shared" si="36"/>
        <v>0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24.75">
      <c r="A180" s="27" t="s">
        <v>470</v>
      </c>
      <c r="B180" s="27" t="s">
        <v>16</v>
      </c>
      <c r="C180" s="27">
        <v>0</v>
      </c>
      <c r="D180" s="43" t="s">
        <v>295</v>
      </c>
      <c r="E180" s="27" t="s">
        <v>22</v>
      </c>
      <c r="F180" s="27">
        <v>80</v>
      </c>
      <c r="G180" s="94">
        <v>0</v>
      </c>
      <c r="H180" s="94">
        <f t="shared" si="35"/>
        <v>0</v>
      </c>
      <c r="I180" s="55">
        <f t="shared" si="36"/>
        <v>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>
      <c r="A181" s="27" t="s">
        <v>471</v>
      </c>
      <c r="B181" s="27" t="s">
        <v>16</v>
      </c>
      <c r="C181" s="27">
        <v>0</v>
      </c>
      <c r="D181" s="43" t="s">
        <v>296</v>
      </c>
      <c r="E181" s="27" t="s">
        <v>20</v>
      </c>
      <c r="F181" s="27">
        <v>2</v>
      </c>
      <c r="G181" s="94">
        <v>0</v>
      </c>
      <c r="H181" s="94">
        <f t="shared" si="35"/>
        <v>0</v>
      </c>
      <c r="I181" s="55">
        <f t="shared" si="36"/>
        <v>0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6.5">
      <c r="A182" s="27" t="s">
        <v>472</v>
      </c>
      <c r="B182" s="27" t="s">
        <v>16</v>
      </c>
      <c r="C182" s="27">
        <v>0</v>
      </c>
      <c r="D182" s="43" t="s">
        <v>297</v>
      </c>
      <c r="E182" s="27" t="s">
        <v>20</v>
      </c>
      <c r="F182" s="27">
        <v>5</v>
      </c>
      <c r="G182" s="94">
        <v>0</v>
      </c>
      <c r="H182" s="94">
        <f t="shared" si="35"/>
        <v>0</v>
      </c>
      <c r="I182" s="55">
        <f t="shared" si="36"/>
        <v>0</v>
      </c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24.75">
      <c r="A183" s="27" t="s">
        <v>473</v>
      </c>
      <c r="B183" s="27" t="s">
        <v>16</v>
      </c>
      <c r="C183" s="27">
        <v>0</v>
      </c>
      <c r="D183" s="43" t="s">
        <v>298</v>
      </c>
      <c r="E183" s="27" t="s">
        <v>20</v>
      </c>
      <c r="F183" s="27">
        <v>4</v>
      </c>
      <c r="G183" s="94">
        <v>0</v>
      </c>
      <c r="H183" s="94">
        <f t="shared" si="35"/>
        <v>0</v>
      </c>
      <c r="I183" s="55">
        <f t="shared" si="36"/>
        <v>0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24.75">
      <c r="A184" s="27" t="s">
        <v>474</v>
      </c>
      <c r="B184" s="27" t="s">
        <v>16</v>
      </c>
      <c r="C184" s="27">
        <v>0</v>
      </c>
      <c r="D184" s="43" t="s">
        <v>299</v>
      </c>
      <c r="E184" s="27" t="s">
        <v>20</v>
      </c>
      <c r="F184" s="27">
        <v>5</v>
      </c>
      <c r="G184" s="94">
        <v>0</v>
      </c>
      <c r="H184" s="94">
        <f t="shared" si="35"/>
        <v>0</v>
      </c>
      <c r="I184" s="55">
        <f t="shared" si="36"/>
        <v>0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24.75">
      <c r="A185" s="27" t="s">
        <v>475</v>
      </c>
      <c r="B185" s="27" t="s">
        <v>16</v>
      </c>
      <c r="C185" s="27">
        <v>0</v>
      </c>
      <c r="D185" s="43" t="s">
        <v>300</v>
      </c>
      <c r="E185" s="27" t="s">
        <v>20</v>
      </c>
      <c r="F185" s="27">
        <v>1</v>
      </c>
      <c r="G185" s="94">
        <v>0</v>
      </c>
      <c r="H185" s="94">
        <f t="shared" si="35"/>
        <v>0</v>
      </c>
      <c r="I185" s="55">
        <f t="shared" si="36"/>
        <v>0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24.75">
      <c r="A186" s="27" t="s">
        <v>476</v>
      </c>
      <c r="B186" s="27" t="s">
        <v>16</v>
      </c>
      <c r="C186" s="27">
        <v>0</v>
      </c>
      <c r="D186" s="43" t="s">
        <v>301</v>
      </c>
      <c r="E186" s="27" t="s">
        <v>20</v>
      </c>
      <c r="F186" s="27">
        <v>1</v>
      </c>
      <c r="G186" s="94">
        <v>0</v>
      </c>
      <c r="H186" s="94">
        <f t="shared" si="35"/>
        <v>0</v>
      </c>
      <c r="I186" s="55">
        <f t="shared" si="36"/>
        <v>0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24.75">
      <c r="A187" s="27" t="s">
        <v>477</v>
      </c>
      <c r="B187" s="27" t="s">
        <v>16</v>
      </c>
      <c r="C187" s="27">
        <v>0</v>
      </c>
      <c r="D187" s="43" t="s">
        <v>302</v>
      </c>
      <c r="E187" s="27" t="s">
        <v>20</v>
      </c>
      <c r="F187" s="27">
        <v>5</v>
      </c>
      <c r="G187" s="94">
        <v>0</v>
      </c>
      <c r="H187" s="94">
        <f t="shared" si="35"/>
        <v>0</v>
      </c>
      <c r="I187" s="55">
        <f t="shared" si="36"/>
        <v>0</v>
      </c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>
      <c r="A188" s="27" t="s">
        <v>478</v>
      </c>
      <c r="B188" s="27" t="s">
        <v>16</v>
      </c>
      <c r="C188" s="27">
        <v>0</v>
      </c>
      <c r="D188" s="43"/>
      <c r="E188" s="27"/>
      <c r="F188" s="27"/>
      <c r="G188" s="94"/>
      <c r="H188" s="94"/>
      <c r="I188" s="55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24.75">
      <c r="A189" s="27" t="s">
        <v>479</v>
      </c>
      <c r="B189" s="27" t="s">
        <v>16</v>
      </c>
      <c r="C189" s="27">
        <v>0</v>
      </c>
      <c r="D189" s="43" t="s">
        <v>303</v>
      </c>
      <c r="E189" s="27" t="s">
        <v>20</v>
      </c>
      <c r="F189" s="27">
        <v>5</v>
      </c>
      <c r="G189" s="94">
        <v>0</v>
      </c>
      <c r="H189" s="94">
        <f t="shared" si="35"/>
        <v>0</v>
      </c>
      <c r="I189" s="55">
        <f t="shared" si="36"/>
        <v>0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24.75">
      <c r="A190" s="27" t="s">
        <v>480</v>
      </c>
      <c r="B190" s="27" t="s">
        <v>16</v>
      </c>
      <c r="C190" s="27">
        <v>0</v>
      </c>
      <c r="D190" s="43" t="s">
        <v>304</v>
      </c>
      <c r="E190" s="27" t="s">
        <v>20</v>
      </c>
      <c r="F190" s="27">
        <v>6</v>
      </c>
      <c r="G190" s="94">
        <v>0</v>
      </c>
      <c r="H190" s="94">
        <f t="shared" si="35"/>
        <v>0</v>
      </c>
      <c r="I190" s="55">
        <f t="shared" si="36"/>
        <v>0</v>
      </c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6.5">
      <c r="A191" s="27" t="s">
        <v>481</v>
      </c>
      <c r="B191" s="27" t="s">
        <v>16</v>
      </c>
      <c r="C191" s="27">
        <v>0</v>
      </c>
      <c r="D191" s="43" t="s">
        <v>305</v>
      </c>
      <c r="E191" s="27" t="s">
        <v>20</v>
      </c>
      <c r="F191" s="27">
        <v>1</v>
      </c>
      <c r="G191" s="94">
        <v>0</v>
      </c>
      <c r="H191" s="94">
        <f t="shared" si="35"/>
        <v>0</v>
      </c>
      <c r="I191" s="55">
        <f t="shared" si="36"/>
        <v>0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6.5">
      <c r="A192" s="27" t="s">
        <v>482</v>
      </c>
      <c r="B192" s="27" t="s">
        <v>16</v>
      </c>
      <c r="C192" s="27">
        <v>0</v>
      </c>
      <c r="D192" s="43" t="s">
        <v>306</v>
      </c>
      <c r="E192" s="27" t="s">
        <v>20</v>
      </c>
      <c r="F192" s="27">
        <v>5</v>
      </c>
      <c r="G192" s="94">
        <v>0</v>
      </c>
      <c r="H192" s="94">
        <f t="shared" si="35"/>
        <v>0</v>
      </c>
      <c r="I192" s="55">
        <f t="shared" si="36"/>
        <v>0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33">
      <c r="A193" s="27" t="s">
        <v>483</v>
      </c>
      <c r="B193" s="27" t="s">
        <v>16</v>
      </c>
      <c r="C193" s="27">
        <v>0</v>
      </c>
      <c r="D193" s="43" t="s">
        <v>307</v>
      </c>
      <c r="E193" s="27" t="s">
        <v>20</v>
      </c>
      <c r="F193" s="27">
        <v>6</v>
      </c>
      <c r="G193" s="94">
        <v>0</v>
      </c>
      <c r="H193" s="94">
        <f t="shared" si="35"/>
        <v>0</v>
      </c>
      <c r="I193" s="55">
        <f t="shared" si="36"/>
        <v>0</v>
      </c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>
      <c r="A194" s="8"/>
      <c r="B194" s="8"/>
      <c r="C194" s="8"/>
      <c r="D194" s="1"/>
      <c r="E194" s="8"/>
      <c r="F194" s="8"/>
      <c r="G194" s="100"/>
      <c r="H194" s="100"/>
      <c r="I194" s="84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>
      <c r="A195" s="3">
        <v>20</v>
      </c>
      <c r="B195" s="3"/>
      <c r="C195" s="166" t="s">
        <v>117</v>
      </c>
      <c r="D195" s="154"/>
      <c r="E195" s="154"/>
      <c r="F195" s="167"/>
      <c r="G195" s="83"/>
      <c r="H195" s="83" t="s">
        <v>7</v>
      </c>
      <c r="I195" s="79">
        <f>SUM(I197:I257)</f>
        <v>0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>
      <c r="A196" s="3" t="s">
        <v>8</v>
      </c>
      <c r="B196" s="3" t="s">
        <v>9</v>
      </c>
      <c r="C196" s="3" t="s">
        <v>10</v>
      </c>
      <c r="D196" s="4" t="s">
        <v>11</v>
      </c>
      <c r="E196" s="3" t="s">
        <v>12</v>
      </c>
      <c r="F196" s="3" t="s">
        <v>13</v>
      </c>
      <c r="G196" s="80" t="s">
        <v>14</v>
      </c>
      <c r="H196" s="80" t="s">
        <v>414</v>
      </c>
      <c r="I196" s="83" t="s">
        <v>15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6.5">
      <c r="A197" s="5" t="s">
        <v>285</v>
      </c>
      <c r="B197" s="5" t="s">
        <v>241</v>
      </c>
      <c r="C197" s="5">
        <v>1014</v>
      </c>
      <c r="D197" s="6" t="s">
        <v>119</v>
      </c>
      <c r="E197" s="5" t="s">
        <v>22</v>
      </c>
      <c r="F197" s="23">
        <v>4288</v>
      </c>
      <c r="G197" s="102">
        <v>0</v>
      </c>
      <c r="H197" s="94">
        <f t="shared" ref="H197:H257" si="37">G197+(G197*$E$5)</f>
        <v>0</v>
      </c>
      <c r="I197" s="55">
        <f t="shared" ref="I197:I257" si="38">H197*F197</f>
        <v>0</v>
      </c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6.5">
      <c r="A198" s="5" t="s">
        <v>286</v>
      </c>
      <c r="B198" s="5" t="s">
        <v>241</v>
      </c>
      <c r="C198" s="5">
        <v>981</v>
      </c>
      <c r="D198" s="6" t="s">
        <v>121</v>
      </c>
      <c r="E198" s="5" t="s">
        <v>22</v>
      </c>
      <c r="F198" s="23">
        <v>283</v>
      </c>
      <c r="G198" s="102">
        <v>0</v>
      </c>
      <c r="H198" s="94">
        <f t="shared" si="37"/>
        <v>0</v>
      </c>
      <c r="I198" s="55">
        <f t="shared" si="38"/>
        <v>0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6.5">
      <c r="A199" s="5" t="s">
        <v>287</v>
      </c>
      <c r="B199" s="5" t="s">
        <v>241</v>
      </c>
      <c r="C199" s="5">
        <v>982</v>
      </c>
      <c r="D199" s="6" t="s">
        <v>123</v>
      </c>
      <c r="E199" s="5" t="s">
        <v>22</v>
      </c>
      <c r="F199" s="23">
        <v>350</v>
      </c>
      <c r="G199" s="102">
        <v>0</v>
      </c>
      <c r="H199" s="94">
        <f t="shared" si="37"/>
        <v>0</v>
      </c>
      <c r="I199" s="55">
        <f t="shared" si="38"/>
        <v>0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6.5">
      <c r="A200" s="5" t="s">
        <v>288</v>
      </c>
      <c r="B200" s="5" t="s">
        <v>241</v>
      </c>
      <c r="C200" s="5">
        <v>995</v>
      </c>
      <c r="D200" s="6" t="s">
        <v>125</v>
      </c>
      <c r="E200" s="5" t="s">
        <v>22</v>
      </c>
      <c r="F200" s="23">
        <v>18</v>
      </c>
      <c r="G200" s="102">
        <v>0</v>
      </c>
      <c r="H200" s="94">
        <f t="shared" si="37"/>
        <v>0</v>
      </c>
      <c r="I200" s="55">
        <f t="shared" si="38"/>
        <v>0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6.5">
      <c r="A201" s="5" t="s">
        <v>289</v>
      </c>
      <c r="B201" s="5" t="s">
        <v>241</v>
      </c>
      <c r="C201" s="5">
        <v>1019</v>
      </c>
      <c r="D201" s="6" t="s">
        <v>127</v>
      </c>
      <c r="E201" s="5" t="s">
        <v>22</v>
      </c>
      <c r="F201" s="23">
        <v>72</v>
      </c>
      <c r="G201" s="102">
        <v>0</v>
      </c>
      <c r="H201" s="94">
        <f t="shared" si="37"/>
        <v>0</v>
      </c>
      <c r="I201" s="55">
        <f t="shared" si="38"/>
        <v>0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6.5">
      <c r="A202" s="5" t="s">
        <v>484</v>
      </c>
      <c r="B202" s="5" t="s">
        <v>241</v>
      </c>
      <c r="C202" s="5">
        <v>977</v>
      </c>
      <c r="D202" s="6" t="s">
        <v>128</v>
      </c>
      <c r="E202" s="5" t="s">
        <v>22</v>
      </c>
      <c r="F202" s="23">
        <v>26</v>
      </c>
      <c r="G202" s="102">
        <v>0</v>
      </c>
      <c r="H202" s="94">
        <f t="shared" si="37"/>
        <v>0</v>
      </c>
      <c r="I202" s="55">
        <f t="shared" si="38"/>
        <v>0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6.5">
      <c r="A203" s="5" t="s">
        <v>485</v>
      </c>
      <c r="B203" s="5" t="s">
        <v>241</v>
      </c>
      <c r="C203" s="5">
        <v>998</v>
      </c>
      <c r="D203" s="6" t="s">
        <v>129</v>
      </c>
      <c r="E203" s="5" t="s">
        <v>22</v>
      </c>
      <c r="F203" s="23">
        <v>43.5</v>
      </c>
      <c r="G203" s="102">
        <v>0</v>
      </c>
      <c r="H203" s="94">
        <f t="shared" si="37"/>
        <v>0</v>
      </c>
      <c r="I203" s="55">
        <f t="shared" si="38"/>
        <v>0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6.5">
      <c r="A204" s="5" t="s">
        <v>486</v>
      </c>
      <c r="B204" s="5" t="s">
        <v>241</v>
      </c>
      <c r="C204" s="5">
        <v>1017</v>
      </c>
      <c r="D204" s="6" t="s">
        <v>130</v>
      </c>
      <c r="E204" s="5" t="s">
        <v>22</v>
      </c>
      <c r="F204" s="23">
        <v>104</v>
      </c>
      <c r="G204" s="102">
        <v>0</v>
      </c>
      <c r="H204" s="94">
        <f t="shared" si="37"/>
        <v>0</v>
      </c>
      <c r="I204" s="55">
        <f t="shared" si="38"/>
        <v>0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6.5">
      <c r="A205" s="5" t="s">
        <v>487</v>
      </c>
      <c r="B205" s="5" t="s">
        <v>241</v>
      </c>
      <c r="C205" s="5">
        <v>1000</v>
      </c>
      <c r="D205" s="6" t="s">
        <v>131</v>
      </c>
      <c r="E205" s="5" t="s">
        <v>22</v>
      </c>
      <c r="F205" s="23">
        <v>174</v>
      </c>
      <c r="G205" s="102">
        <v>0</v>
      </c>
      <c r="H205" s="94">
        <f t="shared" si="37"/>
        <v>0</v>
      </c>
      <c r="I205" s="55">
        <f t="shared" si="38"/>
        <v>0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>
      <c r="A206" s="5" t="s">
        <v>488</v>
      </c>
      <c r="B206" s="5" t="s">
        <v>241</v>
      </c>
      <c r="C206" s="5">
        <v>1585</v>
      </c>
      <c r="D206" s="6" t="s">
        <v>132</v>
      </c>
      <c r="E206" s="5" t="s">
        <v>20</v>
      </c>
      <c r="F206" s="23">
        <v>2</v>
      </c>
      <c r="G206" s="102">
        <v>0</v>
      </c>
      <c r="H206" s="94">
        <f t="shared" si="37"/>
        <v>0</v>
      </c>
      <c r="I206" s="55">
        <f t="shared" si="38"/>
        <v>0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>
      <c r="A207" s="5" t="s">
        <v>489</v>
      </c>
      <c r="B207" s="5" t="s">
        <v>241</v>
      </c>
      <c r="C207" s="5">
        <v>1587</v>
      </c>
      <c r="D207" s="6" t="s">
        <v>133</v>
      </c>
      <c r="E207" s="5" t="s">
        <v>20</v>
      </c>
      <c r="F207" s="23">
        <v>8</v>
      </c>
      <c r="G207" s="102">
        <v>0</v>
      </c>
      <c r="H207" s="94">
        <f t="shared" si="37"/>
        <v>0</v>
      </c>
      <c r="I207" s="55">
        <f t="shared" si="38"/>
        <v>0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5" t="s">
        <v>490</v>
      </c>
      <c r="B208" s="5" t="s">
        <v>241</v>
      </c>
      <c r="C208" s="5">
        <v>1589</v>
      </c>
      <c r="D208" s="6" t="s">
        <v>134</v>
      </c>
      <c r="E208" s="5" t="s">
        <v>20</v>
      </c>
      <c r="F208" s="23">
        <v>2</v>
      </c>
      <c r="G208" s="102">
        <v>0</v>
      </c>
      <c r="H208" s="94">
        <f t="shared" si="37"/>
        <v>0</v>
      </c>
      <c r="I208" s="55">
        <f t="shared" si="38"/>
        <v>0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5" t="s">
        <v>491</v>
      </c>
      <c r="B209" s="5" t="s">
        <v>241</v>
      </c>
      <c r="C209" s="5">
        <v>1590</v>
      </c>
      <c r="D209" s="6" t="s">
        <v>135</v>
      </c>
      <c r="E209" s="5" t="s">
        <v>20</v>
      </c>
      <c r="F209" s="23">
        <v>2</v>
      </c>
      <c r="G209" s="102">
        <v>0</v>
      </c>
      <c r="H209" s="94">
        <f t="shared" si="37"/>
        <v>0</v>
      </c>
      <c r="I209" s="55">
        <f t="shared" si="38"/>
        <v>0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5" t="s">
        <v>492</v>
      </c>
      <c r="B210" s="5" t="s">
        <v>241</v>
      </c>
      <c r="C210" s="5">
        <v>1591</v>
      </c>
      <c r="D210" s="6" t="s">
        <v>136</v>
      </c>
      <c r="E210" s="5" t="s">
        <v>20</v>
      </c>
      <c r="F210" s="23">
        <v>8</v>
      </c>
      <c r="G210" s="102">
        <v>0</v>
      </c>
      <c r="H210" s="94">
        <f t="shared" si="37"/>
        <v>0</v>
      </c>
      <c r="I210" s="55">
        <f t="shared" si="38"/>
        <v>0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5" t="s">
        <v>493</v>
      </c>
      <c r="B211" s="5" t="s">
        <v>241</v>
      </c>
      <c r="C211" s="5">
        <v>1593</v>
      </c>
      <c r="D211" s="6" t="s">
        <v>137</v>
      </c>
      <c r="E211" s="5" t="s">
        <v>20</v>
      </c>
      <c r="F211" s="23">
        <v>8</v>
      </c>
      <c r="G211" s="102">
        <v>0</v>
      </c>
      <c r="H211" s="94">
        <f t="shared" si="37"/>
        <v>0</v>
      </c>
      <c r="I211" s="55">
        <f t="shared" si="38"/>
        <v>0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5" t="s">
        <v>494</v>
      </c>
      <c r="B212" s="5" t="s">
        <v>241</v>
      </c>
      <c r="C212" s="5">
        <v>12128</v>
      </c>
      <c r="D212" s="6" t="s">
        <v>138</v>
      </c>
      <c r="E212" s="5" t="s">
        <v>20</v>
      </c>
      <c r="F212" s="23">
        <v>30</v>
      </c>
      <c r="G212" s="102">
        <v>0</v>
      </c>
      <c r="H212" s="94">
        <f t="shared" si="37"/>
        <v>0</v>
      </c>
      <c r="I212" s="55">
        <f t="shared" si="38"/>
        <v>0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6.5">
      <c r="A213" s="5" t="s">
        <v>495</v>
      </c>
      <c r="B213" s="5" t="s">
        <v>241</v>
      </c>
      <c r="C213" s="5">
        <v>12129</v>
      </c>
      <c r="D213" s="6" t="s">
        <v>139</v>
      </c>
      <c r="E213" s="5" t="s">
        <v>20</v>
      </c>
      <c r="F213" s="23">
        <v>1</v>
      </c>
      <c r="G213" s="102">
        <v>0</v>
      </c>
      <c r="H213" s="94">
        <f t="shared" si="37"/>
        <v>0</v>
      </c>
      <c r="I213" s="55">
        <f t="shared" si="38"/>
        <v>0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6.5">
      <c r="A214" s="5" t="s">
        <v>496</v>
      </c>
      <c r="B214" s="5" t="s">
        <v>241</v>
      </c>
      <c r="C214" s="5">
        <v>38077</v>
      </c>
      <c r="D214" s="6" t="s">
        <v>140</v>
      </c>
      <c r="E214" s="5" t="s">
        <v>20</v>
      </c>
      <c r="F214" s="23">
        <v>2</v>
      </c>
      <c r="G214" s="102">
        <v>0</v>
      </c>
      <c r="H214" s="94">
        <f t="shared" si="37"/>
        <v>0</v>
      </c>
      <c r="I214" s="55">
        <f t="shared" si="38"/>
        <v>0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6.5">
      <c r="A215" s="5" t="s">
        <v>497</v>
      </c>
      <c r="B215" s="5" t="s">
        <v>241</v>
      </c>
      <c r="C215" s="5">
        <v>38063</v>
      </c>
      <c r="D215" s="6" t="s">
        <v>141</v>
      </c>
      <c r="E215" s="5" t="s">
        <v>20</v>
      </c>
      <c r="F215" s="23">
        <v>4</v>
      </c>
      <c r="G215" s="102">
        <v>0</v>
      </c>
      <c r="H215" s="94">
        <f t="shared" si="37"/>
        <v>0</v>
      </c>
      <c r="I215" s="55">
        <f t="shared" si="38"/>
        <v>0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6.5">
      <c r="A216" s="5" t="s">
        <v>498</v>
      </c>
      <c r="B216" s="5" t="s">
        <v>241</v>
      </c>
      <c r="C216" s="5">
        <v>7528</v>
      </c>
      <c r="D216" s="6" t="s">
        <v>142</v>
      </c>
      <c r="E216" s="5" t="s">
        <v>20</v>
      </c>
      <c r="F216" s="23">
        <f>27+18+68</f>
        <v>113</v>
      </c>
      <c r="G216" s="102">
        <v>0</v>
      </c>
      <c r="H216" s="94">
        <f t="shared" si="37"/>
        <v>0</v>
      </c>
      <c r="I216" s="55">
        <f t="shared" si="38"/>
        <v>0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6.5">
      <c r="A217" s="5" t="s">
        <v>499</v>
      </c>
      <c r="B217" s="5" t="s">
        <v>241</v>
      </c>
      <c r="C217" s="5">
        <v>38075</v>
      </c>
      <c r="D217" s="6" t="s">
        <v>143</v>
      </c>
      <c r="E217" s="5" t="s">
        <v>20</v>
      </c>
      <c r="F217" s="23">
        <v>24</v>
      </c>
      <c r="G217" s="102">
        <v>0</v>
      </c>
      <c r="H217" s="94">
        <f t="shared" si="37"/>
        <v>0</v>
      </c>
      <c r="I217" s="55">
        <f t="shared" si="38"/>
        <v>0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6.5">
      <c r="A218" s="5" t="s">
        <v>500</v>
      </c>
      <c r="B218" s="5" t="s">
        <v>16</v>
      </c>
      <c r="C218" s="5">
        <v>0</v>
      </c>
      <c r="D218" s="6" t="s">
        <v>144</v>
      </c>
      <c r="E218" s="5" t="s">
        <v>20</v>
      </c>
      <c r="F218" s="23">
        <v>29</v>
      </c>
      <c r="G218" s="103">
        <v>0</v>
      </c>
      <c r="H218" s="94">
        <f t="shared" si="37"/>
        <v>0</v>
      </c>
      <c r="I218" s="55">
        <f t="shared" si="38"/>
        <v>0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6.5">
      <c r="A219" s="5" t="s">
        <v>501</v>
      </c>
      <c r="B219" s="5" t="s">
        <v>16</v>
      </c>
      <c r="C219" s="5">
        <v>0</v>
      </c>
      <c r="D219" s="6" t="s">
        <v>145</v>
      </c>
      <c r="E219" s="5" t="s">
        <v>20</v>
      </c>
      <c r="F219" s="23">
        <v>2</v>
      </c>
      <c r="G219" s="103">
        <v>0</v>
      </c>
      <c r="H219" s="94">
        <f t="shared" si="37"/>
        <v>0</v>
      </c>
      <c r="I219" s="55">
        <f t="shared" si="38"/>
        <v>0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6.5">
      <c r="A220" s="5" t="s">
        <v>502</v>
      </c>
      <c r="B220" s="5" t="s">
        <v>16</v>
      </c>
      <c r="C220" s="5">
        <v>0</v>
      </c>
      <c r="D220" s="6" t="s">
        <v>146</v>
      </c>
      <c r="E220" s="5" t="s">
        <v>20</v>
      </c>
      <c r="F220" s="23">
        <v>13</v>
      </c>
      <c r="G220" s="103">
        <v>0</v>
      </c>
      <c r="H220" s="94">
        <f t="shared" si="37"/>
        <v>0</v>
      </c>
      <c r="I220" s="55">
        <f t="shared" si="38"/>
        <v>0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6.5">
      <c r="A221" s="5" t="s">
        <v>503</v>
      </c>
      <c r="B221" s="5" t="s">
        <v>16</v>
      </c>
      <c r="C221" s="5">
        <v>0</v>
      </c>
      <c r="D221" s="6" t="s">
        <v>147</v>
      </c>
      <c r="E221" s="5" t="s">
        <v>20</v>
      </c>
      <c r="F221" s="23">
        <v>8</v>
      </c>
      <c r="G221" s="103">
        <v>0</v>
      </c>
      <c r="H221" s="94">
        <f t="shared" si="37"/>
        <v>0</v>
      </c>
      <c r="I221" s="55">
        <f t="shared" si="38"/>
        <v>0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6.5">
      <c r="A222" s="5" t="s">
        <v>504</v>
      </c>
      <c r="B222" s="5" t="s">
        <v>16</v>
      </c>
      <c r="C222" s="5">
        <v>0</v>
      </c>
      <c r="D222" s="6" t="s">
        <v>148</v>
      </c>
      <c r="E222" s="5" t="s">
        <v>20</v>
      </c>
      <c r="F222" s="23">
        <v>2</v>
      </c>
      <c r="G222" s="103">
        <v>0</v>
      </c>
      <c r="H222" s="94">
        <f t="shared" si="37"/>
        <v>0</v>
      </c>
      <c r="I222" s="55">
        <f t="shared" si="38"/>
        <v>0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6.5">
      <c r="A223" s="5" t="s">
        <v>505</v>
      </c>
      <c r="B223" s="5" t="s">
        <v>16</v>
      </c>
      <c r="C223" s="5">
        <v>0</v>
      </c>
      <c r="D223" s="6" t="s">
        <v>149</v>
      </c>
      <c r="E223" s="5" t="s">
        <v>20</v>
      </c>
      <c r="F223" s="23">
        <v>6</v>
      </c>
      <c r="G223" s="103">
        <v>0</v>
      </c>
      <c r="H223" s="94">
        <f t="shared" si="37"/>
        <v>0</v>
      </c>
      <c r="I223" s="55">
        <f t="shared" si="38"/>
        <v>0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>
      <c r="A224" s="5" t="s">
        <v>506</v>
      </c>
      <c r="B224" s="5" t="s">
        <v>241</v>
      </c>
      <c r="C224" s="5">
        <v>2374</v>
      </c>
      <c r="D224" s="6" t="s">
        <v>150</v>
      </c>
      <c r="E224" s="5" t="s">
        <v>20</v>
      </c>
      <c r="F224" s="23">
        <v>4</v>
      </c>
      <c r="G224" s="102">
        <v>0</v>
      </c>
      <c r="H224" s="94">
        <f t="shared" si="37"/>
        <v>0</v>
      </c>
      <c r="I224" s="55">
        <f t="shared" si="38"/>
        <v>0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6.5">
      <c r="A225" s="5" t="s">
        <v>507</v>
      </c>
      <c r="B225" s="5" t="s">
        <v>241</v>
      </c>
      <c r="C225" s="5">
        <v>1871</v>
      </c>
      <c r="D225" s="6" t="s">
        <v>151</v>
      </c>
      <c r="E225" s="5" t="s">
        <v>20</v>
      </c>
      <c r="F225" s="23">
        <v>105</v>
      </c>
      <c r="G225" s="102">
        <v>0</v>
      </c>
      <c r="H225" s="94">
        <f t="shared" si="37"/>
        <v>0</v>
      </c>
      <c r="I225" s="55">
        <f t="shared" si="38"/>
        <v>0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>
      <c r="A226" s="5" t="s">
        <v>508</v>
      </c>
      <c r="B226" s="5" t="s">
        <v>241</v>
      </c>
      <c r="C226" s="5">
        <v>2674</v>
      </c>
      <c r="D226" s="6" t="s">
        <v>152</v>
      </c>
      <c r="E226" s="5" t="s">
        <v>22</v>
      </c>
      <c r="F226" s="23">
        <v>456</v>
      </c>
      <c r="G226" s="102">
        <v>0</v>
      </c>
      <c r="H226" s="94">
        <f t="shared" si="37"/>
        <v>0</v>
      </c>
      <c r="I226" s="55">
        <f t="shared" si="38"/>
        <v>0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>
      <c r="A227" s="5" t="s">
        <v>509</v>
      </c>
      <c r="B227" s="5" t="s">
        <v>241</v>
      </c>
      <c r="C227" s="5">
        <v>2685</v>
      </c>
      <c r="D227" s="6" t="s">
        <v>153</v>
      </c>
      <c r="E227" s="5" t="s">
        <v>22</v>
      </c>
      <c r="F227" s="23">
        <v>61</v>
      </c>
      <c r="G227" s="102">
        <v>0</v>
      </c>
      <c r="H227" s="94">
        <f t="shared" si="37"/>
        <v>0</v>
      </c>
      <c r="I227" s="55">
        <f t="shared" si="38"/>
        <v>0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>
      <c r="A228" s="5" t="s">
        <v>510</v>
      </c>
      <c r="B228" s="5" t="s">
        <v>241</v>
      </c>
      <c r="C228" s="5">
        <v>2680</v>
      </c>
      <c r="D228" s="6" t="s">
        <v>154</v>
      </c>
      <c r="E228" s="5" t="s">
        <v>22</v>
      </c>
      <c r="F228" s="23">
        <v>1.5</v>
      </c>
      <c r="G228" s="102">
        <v>0</v>
      </c>
      <c r="H228" s="94">
        <f t="shared" si="37"/>
        <v>0</v>
      </c>
      <c r="I228" s="55">
        <f t="shared" si="38"/>
        <v>0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>
      <c r="A229" s="5" t="s">
        <v>511</v>
      </c>
      <c r="B229" s="5" t="s">
        <v>241</v>
      </c>
      <c r="C229" s="5">
        <v>2686</v>
      </c>
      <c r="D229" s="6" t="s">
        <v>155</v>
      </c>
      <c r="E229" s="5" t="s">
        <v>22</v>
      </c>
      <c r="F229" s="23">
        <v>1.5</v>
      </c>
      <c r="G229" s="102">
        <v>0</v>
      </c>
      <c r="H229" s="94">
        <f t="shared" si="37"/>
        <v>0</v>
      </c>
      <c r="I229" s="55">
        <f t="shared" si="38"/>
        <v>0</v>
      </c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>
      <c r="A230" s="5" t="s">
        <v>512</v>
      </c>
      <c r="B230" s="5" t="s">
        <v>241</v>
      </c>
      <c r="C230" s="5">
        <v>2683</v>
      </c>
      <c r="D230" s="6" t="s">
        <v>156</v>
      </c>
      <c r="E230" s="5" t="s">
        <v>22</v>
      </c>
      <c r="F230" s="23">
        <v>1.5</v>
      </c>
      <c r="G230" s="102">
        <v>0</v>
      </c>
      <c r="H230" s="94">
        <f t="shared" si="37"/>
        <v>0</v>
      </c>
      <c r="I230" s="55">
        <f t="shared" si="38"/>
        <v>0</v>
      </c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>
      <c r="A231" s="5" t="s">
        <v>513</v>
      </c>
      <c r="B231" s="5" t="s">
        <v>241</v>
      </c>
      <c r="C231" s="5">
        <v>1879</v>
      </c>
      <c r="D231" s="6" t="s">
        <v>157</v>
      </c>
      <c r="E231" s="5" t="s">
        <v>20</v>
      </c>
      <c r="F231" s="23">
        <v>135</v>
      </c>
      <c r="G231" s="102">
        <v>0</v>
      </c>
      <c r="H231" s="94">
        <f t="shared" si="37"/>
        <v>0</v>
      </c>
      <c r="I231" s="55">
        <f t="shared" si="38"/>
        <v>0</v>
      </c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>
      <c r="A232" s="5" t="s">
        <v>514</v>
      </c>
      <c r="B232" s="5" t="s">
        <v>241</v>
      </c>
      <c r="C232" s="5">
        <v>1884</v>
      </c>
      <c r="D232" s="6" t="s">
        <v>158</v>
      </c>
      <c r="E232" s="5" t="s">
        <v>20</v>
      </c>
      <c r="F232" s="23">
        <v>8</v>
      </c>
      <c r="G232" s="102">
        <v>0</v>
      </c>
      <c r="H232" s="94">
        <f t="shared" si="37"/>
        <v>0</v>
      </c>
      <c r="I232" s="55">
        <f t="shared" si="38"/>
        <v>0</v>
      </c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>
      <c r="A233" s="5" t="s">
        <v>515</v>
      </c>
      <c r="B233" s="5" t="s">
        <v>241</v>
      </c>
      <c r="C233" s="5">
        <v>1875</v>
      </c>
      <c r="D233" s="6" t="s">
        <v>159</v>
      </c>
      <c r="E233" s="5" t="s">
        <v>20</v>
      </c>
      <c r="F233" s="23">
        <v>1</v>
      </c>
      <c r="G233" s="102">
        <v>0</v>
      </c>
      <c r="H233" s="94">
        <f t="shared" si="37"/>
        <v>0</v>
      </c>
      <c r="I233" s="55">
        <f t="shared" si="38"/>
        <v>0</v>
      </c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>
      <c r="A234" s="5" t="s">
        <v>516</v>
      </c>
      <c r="B234" s="5" t="s">
        <v>241</v>
      </c>
      <c r="C234" s="5">
        <v>1877</v>
      </c>
      <c r="D234" s="6" t="s">
        <v>160</v>
      </c>
      <c r="E234" s="5" t="s">
        <v>20</v>
      </c>
      <c r="F234" s="23">
        <v>1</v>
      </c>
      <c r="G234" s="102">
        <v>0</v>
      </c>
      <c r="H234" s="94">
        <f t="shared" si="37"/>
        <v>0</v>
      </c>
      <c r="I234" s="55">
        <f t="shared" si="38"/>
        <v>0</v>
      </c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>
      <c r="A235" s="5" t="s">
        <v>517</v>
      </c>
      <c r="B235" s="5" t="s">
        <v>241</v>
      </c>
      <c r="C235" s="5">
        <v>1878</v>
      </c>
      <c r="D235" s="6" t="s">
        <v>161</v>
      </c>
      <c r="E235" s="5" t="s">
        <v>20</v>
      </c>
      <c r="F235" s="23">
        <v>1</v>
      </c>
      <c r="G235" s="102">
        <v>0</v>
      </c>
      <c r="H235" s="94">
        <f t="shared" si="37"/>
        <v>0</v>
      </c>
      <c r="I235" s="55">
        <f t="shared" si="38"/>
        <v>0</v>
      </c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>
      <c r="A236" s="5" t="s">
        <v>518</v>
      </c>
      <c r="B236" s="5" t="s">
        <v>241</v>
      </c>
      <c r="C236" s="5">
        <v>1891</v>
      </c>
      <c r="D236" s="6" t="s">
        <v>162</v>
      </c>
      <c r="E236" s="5" t="s">
        <v>20</v>
      </c>
      <c r="F236" s="23">
        <v>270</v>
      </c>
      <c r="G236" s="102">
        <v>0</v>
      </c>
      <c r="H236" s="94">
        <f t="shared" si="37"/>
        <v>0</v>
      </c>
      <c r="I236" s="55">
        <f t="shared" si="38"/>
        <v>0</v>
      </c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>
      <c r="A237" s="5" t="s">
        <v>519</v>
      </c>
      <c r="B237" s="5" t="s">
        <v>241</v>
      </c>
      <c r="C237" s="5">
        <v>1892</v>
      </c>
      <c r="D237" s="6" t="s">
        <v>163</v>
      </c>
      <c r="E237" s="5" t="s">
        <v>20</v>
      </c>
      <c r="F237" s="23">
        <v>16</v>
      </c>
      <c r="G237" s="103">
        <v>0</v>
      </c>
      <c r="H237" s="94">
        <f t="shared" si="37"/>
        <v>0</v>
      </c>
      <c r="I237" s="55">
        <f t="shared" si="38"/>
        <v>0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>
      <c r="A238" s="5" t="s">
        <v>520</v>
      </c>
      <c r="B238" s="5" t="s">
        <v>241</v>
      </c>
      <c r="C238" s="5">
        <v>1893</v>
      </c>
      <c r="D238" s="6" t="s">
        <v>164</v>
      </c>
      <c r="E238" s="5" t="s">
        <v>20</v>
      </c>
      <c r="F238" s="23">
        <v>2</v>
      </c>
      <c r="G238" s="103">
        <v>0</v>
      </c>
      <c r="H238" s="94">
        <f t="shared" si="37"/>
        <v>0</v>
      </c>
      <c r="I238" s="55">
        <f t="shared" si="38"/>
        <v>0</v>
      </c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>
      <c r="A239" s="5" t="s">
        <v>521</v>
      </c>
      <c r="B239" s="5" t="s">
        <v>241</v>
      </c>
      <c r="C239" s="5">
        <v>1896</v>
      </c>
      <c r="D239" s="6" t="s">
        <v>165</v>
      </c>
      <c r="E239" s="5" t="s">
        <v>20</v>
      </c>
      <c r="F239" s="23">
        <v>2</v>
      </c>
      <c r="G239" s="103">
        <v>0</v>
      </c>
      <c r="H239" s="94">
        <f t="shared" si="37"/>
        <v>0</v>
      </c>
      <c r="I239" s="55">
        <f t="shared" si="38"/>
        <v>0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>
      <c r="A240" s="5" t="s">
        <v>522</v>
      </c>
      <c r="B240" s="5" t="s">
        <v>241</v>
      </c>
      <c r="C240" s="5">
        <v>1895</v>
      </c>
      <c r="D240" s="6" t="s">
        <v>166</v>
      </c>
      <c r="E240" s="5" t="s">
        <v>20</v>
      </c>
      <c r="F240" s="23">
        <v>2</v>
      </c>
      <c r="G240" s="103">
        <v>0</v>
      </c>
      <c r="H240" s="94">
        <f t="shared" si="37"/>
        <v>0</v>
      </c>
      <c r="I240" s="55">
        <f t="shared" si="38"/>
        <v>0</v>
      </c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>
      <c r="A241" s="5" t="s">
        <v>523</v>
      </c>
      <c r="B241" s="5" t="s">
        <v>241</v>
      </c>
      <c r="C241" s="5">
        <v>2510</v>
      </c>
      <c r="D241" s="6" t="s">
        <v>167</v>
      </c>
      <c r="E241" s="5" t="s">
        <v>20</v>
      </c>
      <c r="F241" s="23">
        <v>2</v>
      </c>
      <c r="G241" s="102">
        <v>0</v>
      </c>
      <c r="H241" s="94">
        <f t="shared" si="37"/>
        <v>0</v>
      </c>
      <c r="I241" s="55">
        <f t="shared" si="38"/>
        <v>0</v>
      </c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>
      <c r="A242" s="5" t="s">
        <v>524</v>
      </c>
      <c r="B242" s="5" t="s">
        <v>241</v>
      </c>
      <c r="C242" s="5">
        <v>38194</v>
      </c>
      <c r="D242" s="6" t="s">
        <v>168</v>
      </c>
      <c r="E242" s="5" t="s">
        <v>20</v>
      </c>
      <c r="F242" s="23">
        <v>210</v>
      </c>
      <c r="G242" s="102">
        <v>0</v>
      </c>
      <c r="H242" s="94">
        <f t="shared" si="37"/>
        <v>0</v>
      </c>
      <c r="I242" s="55">
        <f t="shared" si="38"/>
        <v>0</v>
      </c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6.5">
      <c r="A243" s="5" t="s">
        <v>525</v>
      </c>
      <c r="B243" s="5" t="s">
        <v>16</v>
      </c>
      <c r="C243" s="5">
        <v>0</v>
      </c>
      <c r="D243" s="6" t="s">
        <v>169</v>
      </c>
      <c r="E243" s="5" t="s">
        <v>22</v>
      </c>
      <c r="F243" s="23">
        <v>16</v>
      </c>
      <c r="G243" s="103">
        <v>0</v>
      </c>
      <c r="H243" s="94">
        <f t="shared" si="37"/>
        <v>0</v>
      </c>
      <c r="I243" s="55">
        <f t="shared" si="38"/>
        <v>0</v>
      </c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>
      <c r="A244" s="5" t="s">
        <v>526</v>
      </c>
      <c r="B244" s="5" t="s">
        <v>16</v>
      </c>
      <c r="C244" s="5">
        <v>0</v>
      </c>
      <c r="D244" s="6" t="s">
        <v>96</v>
      </c>
      <c r="E244" s="5" t="s">
        <v>20</v>
      </c>
      <c r="F244" s="23">
        <v>1</v>
      </c>
      <c r="G244" s="103">
        <v>0</v>
      </c>
      <c r="H244" s="94">
        <f t="shared" si="37"/>
        <v>0</v>
      </c>
      <c r="I244" s="55">
        <f t="shared" si="38"/>
        <v>0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>
      <c r="A245" s="5" t="s">
        <v>527</v>
      </c>
      <c r="B245" s="5" t="s">
        <v>16</v>
      </c>
      <c r="C245" s="5">
        <v>0</v>
      </c>
      <c r="D245" s="6" t="s">
        <v>170</v>
      </c>
      <c r="E245" s="5" t="s">
        <v>20</v>
      </c>
      <c r="F245" s="23">
        <v>5</v>
      </c>
      <c r="G245" s="103">
        <v>0</v>
      </c>
      <c r="H245" s="94">
        <f t="shared" si="37"/>
        <v>0</v>
      </c>
      <c r="I245" s="55">
        <f t="shared" si="38"/>
        <v>0</v>
      </c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6.5">
      <c r="A246" s="5" t="s">
        <v>528</v>
      </c>
      <c r="B246" s="5" t="s">
        <v>16</v>
      </c>
      <c r="C246" s="5">
        <v>0</v>
      </c>
      <c r="D246" s="6" t="s">
        <v>95</v>
      </c>
      <c r="E246" s="5" t="s">
        <v>23</v>
      </c>
      <c r="F246" s="23">
        <v>10.65</v>
      </c>
      <c r="G246" s="103">
        <v>0</v>
      </c>
      <c r="H246" s="94">
        <f t="shared" si="37"/>
        <v>0</v>
      </c>
      <c r="I246" s="55">
        <f t="shared" si="38"/>
        <v>0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6.5">
      <c r="A247" s="5" t="s">
        <v>529</v>
      </c>
      <c r="B247" s="5" t="s">
        <v>16</v>
      </c>
      <c r="C247" s="5">
        <v>0</v>
      </c>
      <c r="D247" s="6" t="s">
        <v>171</v>
      </c>
      <c r="E247" s="5" t="s">
        <v>23</v>
      </c>
      <c r="F247" s="23">
        <v>10.65</v>
      </c>
      <c r="G247" s="103">
        <v>0</v>
      </c>
      <c r="H247" s="94">
        <f t="shared" si="37"/>
        <v>0</v>
      </c>
      <c r="I247" s="55">
        <f t="shared" si="38"/>
        <v>0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6.5">
      <c r="A248" s="5" t="s">
        <v>530</v>
      </c>
      <c r="B248" s="5" t="s">
        <v>16</v>
      </c>
      <c r="C248" s="5">
        <v>0</v>
      </c>
      <c r="D248" s="6" t="s">
        <v>172</v>
      </c>
      <c r="E248" s="5" t="s">
        <v>20</v>
      </c>
      <c r="F248" s="23">
        <v>3</v>
      </c>
      <c r="G248" s="103">
        <v>0</v>
      </c>
      <c r="H248" s="94">
        <f t="shared" si="37"/>
        <v>0</v>
      </c>
      <c r="I248" s="55">
        <f t="shared" si="38"/>
        <v>0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6.5">
      <c r="A249" s="5" t="s">
        <v>531</v>
      </c>
      <c r="B249" s="5" t="s">
        <v>16</v>
      </c>
      <c r="C249" s="5">
        <v>0</v>
      </c>
      <c r="D249" s="6" t="s">
        <v>173</v>
      </c>
      <c r="E249" s="5" t="s">
        <v>20</v>
      </c>
      <c r="F249" s="23">
        <v>18</v>
      </c>
      <c r="G249" s="103">
        <v>0</v>
      </c>
      <c r="H249" s="94">
        <f t="shared" si="37"/>
        <v>0</v>
      </c>
      <c r="I249" s="55">
        <f t="shared" si="38"/>
        <v>0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24.75">
      <c r="A250" s="5" t="s">
        <v>532</v>
      </c>
      <c r="B250" s="5" t="s">
        <v>16</v>
      </c>
      <c r="C250" s="5">
        <v>0</v>
      </c>
      <c r="D250" s="6" t="s">
        <v>174</v>
      </c>
      <c r="E250" s="5" t="s">
        <v>22</v>
      </c>
      <c r="F250" s="23">
        <v>1</v>
      </c>
      <c r="G250" s="103">
        <v>0</v>
      </c>
      <c r="H250" s="94">
        <f t="shared" si="37"/>
        <v>0</v>
      </c>
      <c r="I250" s="55">
        <f t="shared" si="38"/>
        <v>0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24.75">
      <c r="A251" s="5" t="s">
        <v>533</v>
      </c>
      <c r="B251" s="5" t="s">
        <v>16</v>
      </c>
      <c r="C251" s="5">
        <v>0</v>
      </c>
      <c r="D251" s="6" t="s">
        <v>175</v>
      </c>
      <c r="E251" s="5" t="s">
        <v>22</v>
      </c>
      <c r="F251" s="23">
        <v>54</v>
      </c>
      <c r="G251" s="103">
        <v>0</v>
      </c>
      <c r="H251" s="94">
        <f t="shared" si="37"/>
        <v>0</v>
      </c>
      <c r="I251" s="55">
        <f t="shared" si="38"/>
        <v>0</v>
      </c>
      <c r="J251" s="1" t="s">
        <v>176</v>
      </c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6.5">
      <c r="A252" s="5" t="s">
        <v>534</v>
      </c>
      <c r="B252" s="5" t="s">
        <v>16</v>
      </c>
      <c r="C252" s="5">
        <v>0</v>
      </c>
      <c r="D252" s="6" t="s">
        <v>177</v>
      </c>
      <c r="E252" s="5" t="s">
        <v>20</v>
      </c>
      <c r="F252" s="23">
        <v>9</v>
      </c>
      <c r="G252" s="103">
        <v>0</v>
      </c>
      <c r="H252" s="94">
        <f t="shared" si="37"/>
        <v>0</v>
      </c>
      <c r="I252" s="55">
        <f t="shared" si="38"/>
        <v>0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6.5">
      <c r="A253" s="5" t="s">
        <v>535</v>
      </c>
      <c r="B253" s="5" t="s">
        <v>241</v>
      </c>
      <c r="C253" s="5">
        <v>400</v>
      </c>
      <c r="D253" s="6" t="s">
        <v>178</v>
      </c>
      <c r="E253" s="5" t="s">
        <v>20</v>
      </c>
      <c r="F253" s="23">
        <v>456</v>
      </c>
      <c r="G253" s="102">
        <v>0</v>
      </c>
      <c r="H253" s="94">
        <f t="shared" si="37"/>
        <v>0</v>
      </c>
      <c r="I253" s="55">
        <f t="shared" si="38"/>
        <v>0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6.5">
      <c r="A254" s="5" t="s">
        <v>536</v>
      </c>
      <c r="B254" s="5" t="s">
        <v>241</v>
      </c>
      <c r="C254" s="5">
        <v>393</v>
      </c>
      <c r="D254" s="6" t="s">
        <v>179</v>
      </c>
      <c r="E254" s="5" t="s">
        <v>20</v>
      </c>
      <c r="F254" s="23">
        <v>61</v>
      </c>
      <c r="G254" s="102">
        <v>0</v>
      </c>
      <c r="H254" s="94">
        <f t="shared" si="37"/>
        <v>0</v>
      </c>
      <c r="I254" s="55">
        <f t="shared" si="38"/>
        <v>0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6.5">
      <c r="A255" s="5" t="s">
        <v>537</v>
      </c>
      <c r="B255" s="5" t="s">
        <v>241</v>
      </c>
      <c r="C255" s="5">
        <v>39796</v>
      </c>
      <c r="D255" s="6" t="s">
        <v>180</v>
      </c>
      <c r="E255" s="5" t="s">
        <v>20</v>
      </c>
      <c r="F255" s="23">
        <v>3</v>
      </c>
      <c r="G255" s="102">
        <v>0</v>
      </c>
      <c r="H255" s="94">
        <f t="shared" si="37"/>
        <v>0</v>
      </c>
      <c r="I255" s="55">
        <f t="shared" si="38"/>
        <v>0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5" t="s">
        <v>538</v>
      </c>
      <c r="B256" s="5" t="s">
        <v>16</v>
      </c>
      <c r="C256" s="5">
        <v>0</v>
      </c>
      <c r="D256" s="6" t="s">
        <v>181</v>
      </c>
      <c r="E256" s="5" t="s">
        <v>20</v>
      </c>
      <c r="F256" s="23">
        <v>2</v>
      </c>
      <c r="G256" s="103">
        <v>0</v>
      </c>
      <c r="H256" s="94">
        <f t="shared" si="37"/>
        <v>0</v>
      </c>
      <c r="I256" s="55">
        <f t="shared" si="38"/>
        <v>0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6.5">
      <c r="A257" s="5" t="s">
        <v>539</v>
      </c>
      <c r="B257" s="5" t="s">
        <v>16</v>
      </c>
      <c r="C257" s="5">
        <v>0</v>
      </c>
      <c r="D257" s="6" t="s">
        <v>182</v>
      </c>
      <c r="E257" s="5" t="s">
        <v>20</v>
      </c>
      <c r="F257" s="5">
        <v>105</v>
      </c>
      <c r="G257" s="104">
        <v>0</v>
      </c>
      <c r="H257" s="94">
        <f t="shared" si="37"/>
        <v>0</v>
      </c>
      <c r="I257" s="55">
        <f t="shared" si="38"/>
        <v>0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>
      <c r="A258" s="8"/>
      <c r="B258" s="8"/>
      <c r="C258" s="8"/>
      <c r="D258" s="1"/>
      <c r="E258" s="8"/>
      <c r="F258" s="8"/>
      <c r="G258" s="86"/>
      <c r="H258" s="86"/>
      <c r="I258" s="7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>
      <c r="A259" s="3">
        <v>21</v>
      </c>
      <c r="B259" s="3"/>
      <c r="C259" s="166" t="s">
        <v>348</v>
      </c>
      <c r="D259" s="154"/>
      <c r="E259" s="154"/>
      <c r="F259" s="167"/>
      <c r="G259" s="83"/>
      <c r="H259" s="83" t="s">
        <v>7</v>
      </c>
      <c r="I259" s="79">
        <f>SUM(I261)</f>
        <v>0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3" t="s">
        <v>8</v>
      </c>
      <c r="B260" s="3" t="s">
        <v>9</v>
      </c>
      <c r="C260" s="3" t="s">
        <v>10</v>
      </c>
      <c r="D260" s="4" t="s">
        <v>11</v>
      </c>
      <c r="E260" s="3" t="s">
        <v>12</v>
      </c>
      <c r="F260" s="3" t="s">
        <v>13</v>
      </c>
      <c r="G260" s="80" t="s">
        <v>14</v>
      </c>
      <c r="H260" s="80" t="s">
        <v>414</v>
      </c>
      <c r="I260" s="83" t="s">
        <v>15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6.5">
      <c r="A261" s="5" t="s">
        <v>540</v>
      </c>
      <c r="B261" s="5" t="s">
        <v>16</v>
      </c>
      <c r="C261" s="5">
        <v>0</v>
      </c>
      <c r="D261" s="6" t="s">
        <v>541</v>
      </c>
      <c r="E261" s="5" t="s">
        <v>18</v>
      </c>
      <c r="F261" s="23">
        <v>24.36</v>
      </c>
      <c r="G261" s="102">
        <v>0</v>
      </c>
      <c r="H261" s="94">
        <f t="shared" ref="H261" si="39">G261+(G261*$E$5)</f>
        <v>0</v>
      </c>
      <c r="I261" s="55">
        <f>H261*F261</f>
        <v>0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8"/>
      <c r="B262" s="8"/>
      <c r="C262" s="8"/>
      <c r="D262" s="1"/>
      <c r="E262" s="8"/>
      <c r="F262" s="8"/>
      <c r="G262" s="86"/>
      <c r="H262" s="86"/>
      <c r="I262" s="84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0.5" customHeight="1">
      <c r="A263" s="175" t="s">
        <v>284</v>
      </c>
      <c r="B263" s="155"/>
      <c r="C263" s="155"/>
      <c r="D263" s="155"/>
      <c r="E263" s="155"/>
      <c r="F263" s="155"/>
      <c r="G263" s="155"/>
      <c r="H263" s="155"/>
      <c r="I263" s="156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8.1" customHeight="1">
      <c r="A264" s="176"/>
      <c r="B264" s="177"/>
      <c r="C264" s="177"/>
      <c r="D264" s="177"/>
      <c r="E264" s="177"/>
      <c r="F264" s="177"/>
      <c r="G264" s="177"/>
      <c r="H264" s="177"/>
      <c r="I264" s="178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>
      <c r="A265" s="8"/>
      <c r="B265" s="8"/>
      <c r="C265" s="8"/>
      <c r="D265" s="1"/>
      <c r="E265" s="8"/>
      <c r="F265" s="8"/>
      <c r="G265" s="86"/>
      <c r="H265" s="86"/>
      <c r="I265" s="77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3">
        <v>22</v>
      </c>
      <c r="B266" s="2"/>
      <c r="C266" s="181" t="s">
        <v>69</v>
      </c>
      <c r="D266" s="182"/>
      <c r="E266" s="182"/>
      <c r="F266" s="183"/>
      <c r="G266" s="83"/>
      <c r="H266" s="83" t="s">
        <v>7</v>
      </c>
      <c r="I266" s="79">
        <f>SUM(I268:I274)</f>
        <v>0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3" t="s">
        <v>8</v>
      </c>
      <c r="B267" s="3" t="s">
        <v>9</v>
      </c>
      <c r="C267" s="3" t="s">
        <v>10</v>
      </c>
      <c r="D267" s="4" t="s">
        <v>11</v>
      </c>
      <c r="E267" s="3" t="s">
        <v>12</v>
      </c>
      <c r="F267" s="3" t="s">
        <v>13</v>
      </c>
      <c r="G267" s="83" t="s">
        <v>14</v>
      </c>
      <c r="H267" s="80" t="s">
        <v>414</v>
      </c>
      <c r="I267" s="83" t="s">
        <v>15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14" t="s">
        <v>70</v>
      </c>
      <c r="B268" s="5"/>
      <c r="C268" s="5"/>
      <c r="D268" s="6"/>
      <c r="E268" s="5"/>
      <c r="F268" s="5"/>
      <c r="G268" s="85"/>
      <c r="H268" s="85"/>
      <c r="I268" s="88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6.5">
      <c r="A269" s="24" t="s">
        <v>542</v>
      </c>
      <c r="B269" s="24" t="s">
        <v>16</v>
      </c>
      <c r="C269" s="24">
        <v>0</v>
      </c>
      <c r="D269" s="112" t="s">
        <v>72</v>
      </c>
      <c r="E269" s="24" t="s">
        <v>18</v>
      </c>
      <c r="F269" s="24">
        <v>106.26</v>
      </c>
      <c r="G269" s="101">
        <v>0</v>
      </c>
      <c r="H269" s="113">
        <f t="shared" ref="H269:H274" si="40">G269+(G269*$E$5)</f>
        <v>0</v>
      </c>
      <c r="I269" s="114">
        <f>H269*F269</f>
        <v>0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6.5">
      <c r="A270" s="24" t="s">
        <v>543</v>
      </c>
      <c r="B270" s="27" t="s">
        <v>16</v>
      </c>
      <c r="C270" s="27">
        <v>0</v>
      </c>
      <c r="D270" s="43" t="s">
        <v>73</v>
      </c>
      <c r="E270" s="27" t="s">
        <v>18</v>
      </c>
      <c r="F270" s="27">
        <v>143.13999999999999</v>
      </c>
      <c r="G270" s="94">
        <v>0</v>
      </c>
      <c r="H270" s="94">
        <f t="shared" si="40"/>
        <v>0</v>
      </c>
      <c r="I270" s="55">
        <f t="shared" ref="I270:I274" si="41">H270*F270</f>
        <v>0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>
      <c r="A271" s="111" t="s">
        <v>353</v>
      </c>
      <c r="B271" s="8"/>
      <c r="C271" s="8"/>
      <c r="D271" s="1"/>
      <c r="E271" s="8"/>
      <c r="F271" s="8"/>
      <c r="G271" s="118"/>
      <c r="H271" s="118"/>
      <c r="I271" s="12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>
      <c r="A272" s="52" t="s">
        <v>544</v>
      </c>
      <c r="B272" s="27" t="s">
        <v>241</v>
      </c>
      <c r="C272" s="27">
        <v>88485</v>
      </c>
      <c r="D272" s="120" t="s">
        <v>246</v>
      </c>
      <c r="E272" s="27" t="s">
        <v>18</v>
      </c>
      <c r="F272" s="27">
        <f t="shared" ref="F272:F274" si="42">984.36</f>
        <v>984.36</v>
      </c>
      <c r="G272" s="94">
        <v>0</v>
      </c>
      <c r="H272" s="94">
        <f t="shared" si="40"/>
        <v>0</v>
      </c>
      <c r="I272" s="55">
        <f t="shared" si="41"/>
        <v>0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6.5">
      <c r="A273" s="52" t="s">
        <v>545</v>
      </c>
      <c r="B273" s="28" t="s">
        <v>241</v>
      </c>
      <c r="C273" s="28">
        <v>88495</v>
      </c>
      <c r="D273" s="115" t="s">
        <v>247</v>
      </c>
      <c r="E273" s="28" t="s">
        <v>18</v>
      </c>
      <c r="F273" s="28">
        <f t="shared" si="42"/>
        <v>984.36</v>
      </c>
      <c r="G273" s="97">
        <v>0</v>
      </c>
      <c r="H273" s="116">
        <f t="shared" si="40"/>
        <v>0</v>
      </c>
      <c r="I273" s="117">
        <f t="shared" si="41"/>
        <v>0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6.5">
      <c r="A274" s="52" t="s">
        <v>546</v>
      </c>
      <c r="B274" s="5" t="s">
        <v>16</v>
      </c>
      <c r="C274" s="5">
        <v>0</v>
      </c>
      <c r="D274" s="6" t="s">
        <v>290</v>
      </c>
      <c r="E274" s="5" t="s">
        <v>18</v>
      </c>
      <c r="F274" s="5">
        <f t="shared" si="42"/>
        <v>984.36</v>
      </c>
      <c r="G274" s="85">
        <v>0</v>
      </c>
      <c r="H274" s="94">
        <f t="shared" si="40"/>
        <v>0</v>
      </c>
      <c r="I274" s="55">
        <f t="shared" si="41"/>
        <v>0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>
      <c r="A275" s="8"/>
      <c r="B275" s="8"/>
      <c r="C275" s="8"/>
      <c r="D275" s="1"/>
      <c r="E275" s="8"/>
      <c r="F275" s="8"/>
      <c r="G275" s="86"/>
      <c r="H275" s="86"/>
      <c r="I275" s="7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8.1" customHeight="1">
      <c r="A276" s="175" t="s">
        <v>344</v>
      </c>
      <c r="B276" s="155"/>
      <c r="C276" s="155"/>
      <c r="D276" s="155"/>
      <c r="E276" s="155"/>
      <c r="F276" s="155"/>
      <c r="G276" s="155"/>
      <c r="H276" s="155"/>
      <c r="I276" s="156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9.9499999999999993" customHeight="1">
      <c r="A277" s="176"/>
      <c r="B277" s="177"/>
      <c r="C277" s="177"/>
      <c r="D277" s="177"/>
      <c r="E277" s="177"/>
      <c r="F277" s="177"/>
      <c r="G277" s="177"/>
      <c r="H277" s="177"/>
      <c r="I277" s="178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>
      <c r="A278" s="8"/>
      <c r="B278" s="8"/>
      <c r="C278" s="8"/>
      <c r="D278" s="1"/>
      <c r="E278" s="8"/>
      <c r="F278" s="8"/>
      <c r="G278" s="86"/>
      <c r="H278" s="86"/>
      <c r="I278" s="7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>
      <c r="A279" s="3">
        <v>23</v>
      </c>
      <c r="B279" s="2"/>
      <c r="C279" s="15" t="s">
        <v>346</v>
      </c>
      <c r="D279" s="13"/>
      <c r="E279" s="13"/>
      <c r="F279" s="13"/>
      <c r="G279" s="83"/>
      <c r="H279" s="83" t="s">
        <v>7</v>
      </c>
      <c r="I279" s="79">
        <f>SUM(I281:I282)</f>
        <v>0</v>
      </c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>
      <c r="A280" s="25" t="s">
        <v>8</v>
      </c>
      <c r="B280" s="25" t="s">
        <v>9</v>
      </c>
      <c r="C280" s="25" t="s">
        <v>10</v>
      </c>
      <c r="D280" s="42" t="s">
        <v>11</v>
      </c>
      <c r="E280" s="25" t="s">
        <v>12</v>
      </c>
      <c r="F280" s="25" t="s">
        <v>13</v>
      </c>
      <c r="G280" s="80" t="s">
        <v>14</v>
      </c>
      <c r="H280" s="80" t="s">
        <v>414</v>
      </c>
      <c r="I280" s="80" t="s">
        <v>15</v>
      </c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6.5">
      <c r="A281" s="27" t="s">
        <v>547</v>
      </c>
      <c r="B281" s="27" t="s">
        <v>241</v>
      </c>
      <c r="C281" s="45">
        <v>0</v>
      </c>
      <c r="D281" s="46" t="s">
        <v>223</v>
      </c>
      <c r="E281" s="27" t="s">
        <v>18</v>
      </c>
      <c r="F281" s="26">
        <v>23.16</v>
      </c>
      <c r="G281" s="103">
        <v>0</v>
      </c>
      <c r="H281" s="94">
        <f t="shared" ref="H281:H282" si="43">G281+(G281*$E$5)</f>
        <v>0</v>
      </c>
      <c r="I281" s="55">
        <f t="shared" ref="I281:I282" si="44">H281*F281</f>
        <v>0</v>
      </c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>
      <c r="A282" s="27" t="s">
        <v>548</v>
      </c>
      <c r="B282" s="5" t="s">
        <v>16</v>
      </c>
      <c r="C282" s="20">
        <v>0</v>
      </c>
      <c r="D282" s="10" t="s">
        <v>252</v>
      </c>
      <c r="E282" s="5" t="s">
        <v>20</v>
      </c>
      <c r="F282" s="19">
        <v>4</v>
      </c>
      <c r="G282" s="95">
        <v>0</v>
      </c>
      <c r="H282" s="94">
        <f t="shared" si="43"/>
        <v>0</v>
      </c>
      <c r="I282" s="55">
        <f t="shared" si="44"/>
        <v>0</v>
      </c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>
      <c r="A284" s="3">
        <v>24</v>
      </c>
      <c r="B284" s="2"/>
      <c r="C284" s="15" t="s">
        <v>342</v>
      </c>
      <c r="D284" s="13"/>
      <c r="E284" s="13"/>
      <c r="F284" s="13"/>
      <c r="G284" s="83"/>
      <c r="H284" s="83" t="s">
        <v>7</v>
      </c>
      <c r="I284" s="79">
        <f>SUM(I286:I289)</f>
        <v>0</v>
      </c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>
      <c r="A285" s="25" t="s">
        <v>8</v>
      </c>
      <c r="B285" s="25" t="s">
        <v>9</v>
      </c>
      <c r="C285" s="25" t="s">
        <v>10</v>
      </c>
      <c r="D285" s="42" t="s">
        <v>11</v>
      </c>
      <c r="E285" s="25" t="s">
        <v>12</v>
      </c>
      <c r="F285" s="25" t="s">
        <v>13</v>
      </c>
      <c r="G285" s="80" t="s">
        <v>14</v>
      </c>
      <c r="H285" s="80" t="s">
        <v>414</v>
      </c>
      <c r="I285" s="80" t="s">
        <v>15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>
      <c r="A286" s="5" t="s">
        <v>549</v>
      </c>
      <c r="B286" s="5" t="s">
        <v>241</v>
      </c>
      <c r="C286" s="5">
        <v>88485</v>
      </c>
      <c r="D286" s="9" t="s">
        <v>246</v>
      </c>
      <c r="E286" s="5" t="s">
        <v>18</v>
      </c>
      <c r="F286" s="19">
        <f>23.16+26.32</f>
        <v>49.480000000000004</v>
      </c>
      <c r="G286" s="95">
        <v>0</v>
      </c>
      <c r="H286" s="94">
        <f t="shared" ref="H286:H289" si="45">G286+(G286*$E$5)</f>
        <v>0</v>
      </c>
      <c r="I286" s="55">
        <f t="shared" ref="I286:I289" si="46">H286*F286</f>
        <v>0</v>
      </c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6.5">
      <c r="A287" s="5" t="s">
        <v>550</v>
      </c>
      <c r="B287" s="5" t="s">
        <v>241</v>
      </c>
      <c r="C287" s="21">
        <v>88423</v>
      </c>
      <c r="D287" s="6" t="s">
        <v>248</v>
      </c>
      <c r="E287" s="5" t="s">
        <v>18</v>
      </c>
      <c r="F287" s="19">
        <v>23.16</v>
      </c>
      <c r="G287" s="95">
        <v>0</v>
      </c>
      <c r="H287" s="94">
        <f t="shared" si="45"/>
        <v>0</v>
      </c>
      <c r="I287" s="55">
        <f t="shared" si="46"/>
        <v>0</v>
      </c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5" t="s">
        <v>551</v>
      </c>
      <c r="B288" s="5" t="s">
        <v>16</v>
      </c>
      <c r="C288" s="20">
        <v>0</v>
      </c>
      <c r="D288" s="6" t="s">
        <v>281</v>
      </c>
      <c r="E288" s="5" t="s">
        <v>18</v>
      </c>
      <c r="F288" s="19">
        <v>26.32</v>
      </c>
      <c r="G288" s="95">
        <v>0</v>
      </c>
      <c r="H288" s="94">
        <f t="shared" si="45"/>
        <v>0</v>
      </c>
      <c r="I288" s="55">
        <f t="shared" si="46"/>
        <v>0</v>
      </c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>
      <c r="A289" s="5" t="s">
        <v>552</v>
      </c>
      <c r="B289" s="5" t="s">
        <v>16</v>
      </c>
      <c r="C289" s="20">
        <v>0</v>
      </c>
      <c r="D289" s="6" t="s">
        <v>227</v>
      </c>
      <c r="E289" s="5" t="s">
        <v>18</v>
      </c>
      <c r="F289" s="19">
        <f>15.85+25.09</f>
        <v>40.94</v>
      </c>
      <c r="G289" s="95">
        <v>0</v>
      </c>
      <c r="H289" s="94">
        <f t="shared" si="45"/>
        <v>0</v>
      </c>
      <c r="I289" s="55">
        <f t="shared" si="46"/>
        <v>0</v>
      </c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3">
        <v>25</v>
      </c>
      <c r="B291" s="2"/>
      <c r="C291" s="15" t="s">
        <v>117</v>
      </c>
      <c r="D291" s="13"/>
      <c r="E291" s="13"/>
      <c r="F291" s="13"/>
      <c r="G291" s="83"/>
      <c r="H291" s="83" t="s">
        <v>7</v>
      </c>
      <c r="I291" s="79">
        <f>SUM(I293:I295)</f>
        <v>0</v>
      </c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25" t="s">
        <v>8</v>
      </c>
      <c r="B292" s="25" t="s">
        <v>9</v>
      </c>
      <c r="C292" s="25" t="s">
        <v>10</v>
      </c>
      <c r="D292" s="42" t="s">
        <v>11</v>
      </c>
      <c r="E292" s="25" t="s">
        <v>12</v>
      </c>
      <c r="F292" s="25" t="s">
        <v>13</v>
      </c>
      <c r="G292" s="80" t="s">
        <v>14</v>
      </c>
      <c r="H292" s="80" t="s">
        <v>414</v>
      </c>
      <c r="I292" s="80" t="s">
        <v>15</v>
      </c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5" t="s">
        <v>553</v>
      </c>
      <c r="B293" s="32" t="s">
        <v>16</v>
      </c>
      <c r="C293" s="20">
        <v>0</v>
      </c>
      <c r="D293" s="34" t="s">
        <v>253</v>
      </c>
      <c r="E293" s="32" t="s">
        <v>20</v>
      </c>
      <c r="F293" s="19">
        <v>2</v>
      </c>
      <c r="G293" s="95">
        <v>0</v>
      </c>
      <c r="H293" s="94">
        <f t="shared" ref="H293:H295" si="47">G293+(G293*$E$5)</f>
        <v>0</v>
      </c>
      <c r="I293" s="55">
        <f t="shared" ref="I293:I295" si="48">H293*F293</f>
        <v>0</v>
      </c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6.5">
      <c r="A294" s="5" t="s">
        <v>554</v>
      </c>
      <c r="B294" s="5" t="s">
        <v>241</v>
      </c>
      <c r="C294" s="5">
        <v>1014</v>
      </c>
      <c r="D294" s="6" t="s">
        <v>119</v>
      </c>
      <c r="E294" s="5" t="s">
        <v>22</v>
      </c>
      <c r="F294" s="23">
        <v>15</v>
      </c>
      <c r="G294" s="102">
        <v>0</v>
      </c>
      <c r="H294" s="94">
        <f t="shared" si="47"/>
        <v>0</v>
      </c>
      <c r="I294" s="55">
        <f t="shared" si="48"/>
        <v>0</v>
      </c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6.5">
      <c r="A295" s="5" t="s">
        <v>555</v>
      </c>
      <c r="B295" s="5" t="s">
        <v>241</v>
      </c>
      <c r="C295" s="5">
        <v>12129</v>
      </c>
      <c r="D295" s="6" t="s">
        <v>396</v>
      </c>
      <c r="E295" s="5" t="s">
        <v>20</v>
      </c>
      <c r="F295" s="23">
        <v>1</v>
      </c>
      <c r="G295" s="102">
        <v>0</v>
      </c>
      <c r="H295" s="94">
        <f t="shared" si="47"/>
        <v>0</v>
      </c>
      <c r="I295" s="55">
        <f t="shared" si="48"/>
        <v>0</v>
      </c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3">
        <v>26</v>
      </c>
      <c r="B297" s="2"/>
      <c r="C297" s="15" t="s">
        <v>35</v>
      </c>
      <c r="D297" s="13"/>
      <c r="E297" s="13"/>
      <c r="F297" s="13"/>
      <c r="G297" s="83"/>
      <c r="H297" s="83" t="s">
        <v>7</v>
      </c>
      <c r="I297" s="79">
        <f>SUM(I299:I302)</f>
        <v>0</v>
      </c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25" t="s">
        <v>8</v>
      </c>
      <c r="B298" s="25" t="s">
        <v>9</v>
      </c>
      <c r="C298" s="25" t="s">
        <v>10</v>
      </c>
      <c r="D298" s="42" t="s">
        <v>11</v>
      </c>
      <c r="E298" s="25" t="s">
        <v>12</v>
      </c>
      <c r="F298" s="25" t="s">
        <v>13</v>
      </c>
      <c r="G298" s="80" t="s">
        <v>14</v>
      </c>
      <c r="H298" s="80" t="s">
        <v>414</v>
      </c>
      <c r="I298" s="80" t="s">
        <v>15</v>
      </c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5" t="s">
        <v>222</v>
      </c>
      <c r="B299" s="5" t="s">
        <v>241</v>
      </c>
      <c r="C299" s="5">
        <v>7253</v>
      </c>
      <c r="D299" s="10" t="s">
        <v>41</v>
      </c>
      <c r="E299" s="5" t="s">
        <v>23</v>
      </c>
      <c r="F299" s="19">
        <v>0.4</v>
      </c>
      <c r="G299" s="95">
        <v>0</v>
      </c>
      <c r="H299" s="94">
        <f t="shared" ref="H299:H302" si="49">G299+(G299*$E$5)</f>
        <v>0</v>
      </c>
      <c r="I299" s="55">
        <f t="shared" ref="I299:I302" si="50">H299*F299</f>
        <v>0</v>
      </c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5" t="s">
        <v>224</v>
      </c>
      <c r="B300" s="5" t="s">
        <v>16</v>
      </c>
      <c r="C300" s="20">
        <v>0</v>
      </c>
      <c r="D300" s="6" t="s">
        <v>280</v>
      </c>
      <c r="E300" s="5" t="s">
        <v>12</v>
      </c>
      <c r="F300" s="19">
        <v>3</v>
      </c>
      <c r="G300" s="95">
        <v>0</v>
      </c>
      <c r="H300" s="94">
        <f t="shared" si="49"/>
        <v>0</v>
      </c>
      <c r="I300" s="55">
        <f t="shared" si="50"/>
        <v>0</v>
      </c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5" t="s">
        <v>225</v>
      </c>
      <c r="B301" s="5" t="s">
        <v>16</v>
      </c>
      <c r="C301" s="20">
        <v>0</v>
      </c>
      <c r="D301" s="6" t="s">
        <v>228</v>
      </c>
      <c r="E301" s="5" t="s">
        <v>12</v>
      </c>
      <c r="F301" s="19">
        <v>10</v>
      </c>
      <c r="G301" s="95">
        <v>0</v>
      </c>
      <c r="H301" s="94">
        <f t="shared" si="49"/>
        <v>0</v>
      </c>
      <c r="I301" s="55">
        <f t="shared" si="50"/>
        <v>0</v>
      </c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5" t="s">
        <v>226</v>
      </c>
      <c r="B302" s="5" t="s">
        <v>16</v>
      </c>
      <c r="C302" s="20">
        <v>0</v>
      </c>
      <c r="D302" s="6" t="s">
        <v>279</v>
      </c>
      <c r="E302" s="5" t="s">
        <v>12</v>
      </c>
      <c r="F302" s="19">
        <v>3</v>
      </c>
      <c r="G302" s="95">
        <v>0</v>
      </c>
      <c r="H302" s="94">
        <f t="shared" si="49"/>
        <v>0</v>
      </c>
      <c r="I302" s="55">
        <f t="shared" si="50"/>
        <v>0</v>
      </c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2" customHeight="1">
      <c r="A304" s="175" t="s">
        <v>229</v>
      </c>
      <c r="B304" s="155"/>
      <c r="C304" s="155"/>
      <c r="D304" s="155"/>
      <c r="E304" s="155"/>
      <c r="F304" s="155"/>
      <c r="G304" s="155"/>
      <c r="H304" s="155"/>
      <c r="I304" s="156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7.5" customHeight="1">
      <c r="A305" s="176"/>
      <c r="B305" s="177"/>
      <c r="C305" s="177"/>
      <c r="D305" s="177"/>
      <c r="E305" s="177"/>
      <c r="F305" s="177"/>
      <c r="G305" s="177"/>
      <c r="H305" s="177"/>
      <c r="I305" s="178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>
      <c r="A307" s="3">
        <v>27</v>
      </c>
      <c r="B307" s="2"/>
      <c r="C307" s="15" t="s">
        <v>345</v>
      </c>
      <c r="D307" s="13"/>
      <c r="E307" s="13"/>
      <c r="F307" s="13"/>
      <c r="G307" s="83"/>
      <c r="H307" s="83" t="s">
        <v>7</v>
      </c>
      <c r="I307" s="79">
        <f>SUM(I309:I310)</f>
        <v>0</v>
      </c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>
      <c r="A308" s="3" t="s">
        <v>8</v>
      </c>
      <c r="B308" s="3" t="s">
        <v>9</v>
      </c>
      <c r="C308" s="3" t="s">
        <v>10</v>
      </c>
      <c r="D308" s="4" t="s">
        <v>11</v>
      </c>
      <c r="E308" s="3" t="s">
        <v>12</v>
      </c>
      <c r="F308" s="3" t="s">
        <v>13</v>
      </c>
      <c r="G308" s="83" t="s">
        <v>14</v>
      </c>
      <c r="H308" s="80" t="s">
        <v>414</v>
      </c>
      <c r="I308" s="83" t="s">
        <v>15</v>
      </c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6.5">
      <c r="A309" s="5" t="s">
        <v>230</v>
      </c>
      <c r="B309" s="5" t="s">
        <v>16</v>
      </c>
      <c r="C309" s="20">
        <v>0</v>
      </c>
      <c r="D309" s="10" t="s">
        <v>277</v>
      </c>
      <c r="E309" s="5" t="s">
        <v>18</v>
      </c>
      <c r="F309" s="19">
        <v>1</v>
      </c>
      <c r="G309" s="95">
        <v>0</v>
      </c>
      <c r="H309" s="94">
        <f t="shared" ref="H309:H310" si="51">G309+(G309*$E$5)</f>
        <v>0</v>
      </c>
      <c r="I309" s="55">
        <f t="shared" ref="I309:I310" si="52">H309*F309</f>
        <v>0</v>
      </c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6.5">
      <c r="A310" s="5" t="s">
        <v>231</v>
      </c>
      <c r="B310" s="5" t="s">
        <v>16</v>
      </c>
      <c r="C310" s="20">
        <v>0</v>
      </c>
      <c r="D310" s="10" t="s">
        <v>278</v>
      </c>
      <c r="E310" s="5" t="s">
        <v>12</v>
      </c>
      <c r="F310" s="19">
        <v>1</v>
      </c>
      <c r="G310" s="95">
        <v>0</v>
      </c>
      <c r="H310" s="94">
        <f t="shared" si="51"/>
        <v>0</v>
      </c>
      <c r="I310" s="55">
        <f t="shared" si="52"/>
        <v>0</v>
      </c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1"/>
      <c r="B311" s="1"/>
      <c r="C311" s="1"/>
      <c r="D311" s="1"/>
      <c r="E311" s="1"/>
      <c r="F311" s="1"/>
      <c r="G311" s="86"/>
      <c r="H311" s="77"/>
      <c r="I311" s="7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3">
        <v>28</v>
      </c>
      <c r="B312" s="2"/>
      <c r="C312" s="15" t="s">
        <v>343</v>
      </c>
      <c r="D312" s="13"/>
      <c r="E312" s="13"/>
      <c r="F312" s="13"/>
      <c r="G312" s="83"/>
      <c r="H312" s="83" t="s">
        <v>7</v>
      </c>
      <c r="I312" s="79">
        <f>SUM(I314:I315)</f>
        <v>0</v>
      </c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3" t="s">
        <v>8</v>
      </c>
      <c r="B313" s="3" t="s">
        <v>9</v>
      </c>
      <c r="C313" s="3" t="s">
        <v>10</v>
      </c>
      <c r="D313" s="4" t="s">
        <v>11</v>
      </c>
      <c r="E313" s="3" t="s">
        <v>12</v>
      </c>
      <c r="F313" s="3" t="s">
        <v>13</v>
      </c>
      <c r="G313" s="83" t="s">
        <v>14</v>
      </c>
      <c r="H313" s="80" t="s">
        <v>414</v>
      </c>
      <c r="I313" s="83" t="s">
        <v>15</v>
      </c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6.5">
      <c r="A314" s="5" t="s">
        <v>556</v>
      </c>
      <c r="B314" s="5" t="s">
        <v>241</v>
      </c>
      <c r="C314" s="20">
        <v>11062</v>
      </c>
      <c r="D314" s="10" t="s">
        <v>232</v>
      </c>
      <c r="E314" s="5" t="s">
        <v>18</v>
      </c>
      <c r="F314" s="19">
        <v>52.38</v>
      </c>
      <c r="G314" s="95">
        <v>0</v>
      </c>
      <c r="H314" s="94">
        <f t="shared" ref="H314:H315" si="53">G314+(G314*$E$5)</f>
        <v>0</v>
      </c>
      <c r="I314" s="55">
        <f t="shared" ref="I314:I315" si="54">H314*F314</f>
        <v>0</v>
      </c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5" t="s">
        <v>557</v>
      </c>
      <c r="B315" s="5" t="s">
        <v>16</v>
      </c>
      <c r="C315" s="20">
        <v>0</v>
      </c>
      <c r="D315" s="10" t="s">
        <v>252</v>
      </c>
      <c r="E315" s="5" t="s">
        <v>20</v>
      </c>
      <c r="F315" s="19">
        <v>4</v>
      </c>
      <c r="G315" s="95">
        <v>0</v>
      </c>
      <c r="H315" s="94">
        <f t="shared" si="53"/>
        <v>0</v>
      </c>
      <c r="I315" s="55">
        <f t="shared" si="54"/>
        <v>0</v>
      </c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>
      <c r="A317" s="3">
        <v>29</v>
      </c>
      <c r="B317" s="2"/>
      <c r="C317" s="12" t="s">
        <v>245</v>
      </c>
      <c r="D317" s="13"/>
      <c r="E317" s="13"/>
      <c r="F317" s="13"/>
      <c r="G317" s="83"/>
      <c r="H317" s="83" t="s">
        <v>7</v>
      </c>
      <c r="I317" s="79">
        <f>SUM(I319)</f>
        <v>0</v>
      </c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>
      <c r="A318" s="3" t="s">
        <v>8</v>
      </c>
      <c r="B318" s="3" t="s">
        <v>9</v>
      </c>
      <c r="C318" s="3" t="s">
        <v>10</v>
      </c>
      <c r="D318" s="4" t="s">
        <v>11</v>
      </c>
      <c r="E318" s="3" t="s">
        <v>12</v>
      </c>
      <c r="F318" s="3" t="s">
        <v>13</v>
      </c>
      <c r="G318" s="83" t="s">
        <v>14</v>
      </c>
      <c r="H318" s="80" t="s">
        <v>414</v>
      </c>
      <c r="I318" s="83" t="s">
        <v>15</v>
      </c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5" t="s">
        <v>558</v>
      </c>
      <c r="B319" s="5" t="s">
        <v>241</v>
      </c>
      <c r="C319" s="20">
        <v>36225</v>
      </c>
      <c r="D319" s="10" t="s">
        <v>347</v>
      </c>
      <c r="E319" s="5" t="s">
        <v>39</v>
      </c>
      <c r="F319" s="19">
        <v>50</v>
      </c>
      <c r="G319" s="95">
        <v>0</v>
      </c>
      <c r="H319" s="94">
        <f t="shared" ref="H319" si="55">G319+(G319*$E$5)</f>
        <v>0</v>
      </c>
      <c r="I319" s="55">
        <f t="shared" ref="I319" si="56">H319*F319</f>
        <v>0</v>
      </c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3">
        <v>30</v>
      </c>
      <c r="B321" s="2"/>
      <c r="C321" s="12" t="s">
        <v>342</v>
      </c>
      <c r="D321" s="13"/>
      <c r="E321" s="13"/>
      <c r="F321" s="13"/>
      <c r="G321" s="83"/>
      <c r="H321" s="83" t="s">
        <v>7</v>
      </c>
      <c r="I321" s="79">
        <f>SUM(I323:I325)</f>
        <v>0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>
      <c r="A322" s="3" t="s">
        <v>8</v>
      </c>
      <c r="B322" s="3" t="s">
        <v>9</v>
      </c>
      <c r="C322" s="3" t="s">
        <v>10</v>
      </c>
      <c r="D322" s="4" t="s">
        <v>11</v>
      </c>
      <c r="E322" s="3" t="s">
        <v>12</v>
      </c>
      <c r="F322" s="3" t="s">
        <v>13</v>
      </c>
      <c r="G322" s="83" t="s">
        <v>14</v>
      </c>
      <c r="H322" s="80" t="s">
        <v>414</v>
      </c>
      <c r="I322" s="83" t="s">
        <v>15</v>
      </c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4.75">
      <c r="A323" s="5" t="s">
        <v>559</v>
      </c>
      <c r="B323" s="5" t="s">
        <v>241</v>
      </c>
      <c r="C323" s="5">
        <v>87529</v>
      </c>
      <c r="D323" s="9" t="s">
        <v>49</v>
      </c>
      <c r="E323" s="5" t="s">
        <v>18</v>
      </c>
      <c r="F323" s="19">
        <v>53.38</v>
      </c>
      <c r="G323" s="95">
        <v>0</v>
      </c>
      <c r="H323" s="94">
        <f t="shared" ref="H323:H325" si="57">G323+(G323*$E$5)</f>
        <v>0</v>
      </c>
      <c r="I323" s="55">
        <f t="shared" ref="I323:I325" si="58">H323*F323</f>
        <v>0</v>
      </c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5" t="s">
        <v>560</v>
      </c>
      <c r="B324" s="5" t="s">
        <v>241</v>
      </c>
      <c r="C324" s="5">
        <v>88485</v>
      </c>
      <c r="D324" s="9" t="s">
        <v>246</v>
      </c>
      <c r="E324" s="5" t="s">
        <v>18</v>
      </c>
      <c r="F324" s="19">
        <v>52.38</v>
      </c>
      <c r="G324" s="95">
        <v>0</v>
      </c>
      <c r="H324" s="94">
        <f t="shared" si="57"/>
        <v>0</v>
      </c>
      <c r="I324" s="55">
        <f t="shared" si="58"/>
        <v>0</v>
      </c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6.5">
      <c r="A325" s="5" t="s">
        <v>561</v>
      </c>
      <c r="B325" s="5" t="s">
        <v>241</v>
      </c>
      <c r="C325" s="21">
        <v>88423</v>
      </c>
      <c r="D325" s="6" t="s">
        <v>248</v>
      </c>
      <c r="E325" s="5" t="s">
        <v>18</v>
      </c>
      <c r="F325" s="19">
        <v>52.38</v>
      </c>
      <c r="G325" s="95">
        <v>0</v>
      </c>
      <c r="H325" s="94">
        <f t="shared" si="57"/>
        <v>0</v>
      </c>
      <c r="I325" s="55">
        <f t="shared" si="58"/>
        <v>0</v>
      </c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>
      <c r="A327" s="3">
        <v>31</v>
      </c>
      <c r="B327" s="2"/>
      <c r="C327" s="15" t="s">
        <v>88</v>
      </c>
      <c r="D327" s="13"/>
      <c r="E327" s="13"/>
      <c r="F327" s="13"/>
      <c r="G327" s="83"/>
      <c r="H327" s="83" t="s">
        <v>7</v>
      </c>
      <c r="I327" s="79">
        <f>SUM(I329:I333)</f>
        <v>0</v>
      </c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>
      <c r="A328" s="3" t="s">
        <v>8</v>
      </c>
      <c r="B328" s="3" t="s">
        <v>9</v>
      </c>
      <c r="C328" s="3" t="s">
        <v>10</v>
      </c>
      <c r="D328" s="4" t="s">
        <v>11</v>
      </c>
      <c r="E328" s="3" t="s">
        <v>12</v>
      </c>
      <c r="F328" s="3" t="s">
        <v>13</v>
      </c>
      <c r="G328" s="83" t="s">
        <v>14</v>
      </c>
      <c r="H328" s="80" t="s">
        <v>414</v>
      </c>
      <c r="I328" s="83" t="s">
        <v>15</v>
      </c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24.75">
      <c r="A329" s="5" t="s">
        <v>562</v>
      </c>
      <c r="B329" s="5" t="s">
        <v>16</v>
      </c>
      <c r="C329" s="20">
        <v>0</v>
      </c>
      <c r="D329" s="29" t="s">
        <v>220</v>
      </c>
      <c r="E329" s="5" t="s">
        <v>39</v>
      </c>
      <c r="F329" s="19">
        <v>49.2</v>
      </c>
      <c r="G329" s="98">
        <v>0</v>
      </c>
      <c r="H329" s="94">
        <f t="shared" ref="H329:H334" si="59">G329+(G329*$E$5)</f>
        <v>0</v>
      </c>
      <c r="I329" s="55">
        <f t="shared" ref="I329:I333" si="60">H329*F329</f>
        <v>0</v>
      </c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5" t="s">
        <v>563</v>
      </c>
      <c r="B330" s="5" t="s">
        <v>241</v>
      </c>
      <c r="C330" s="5">
        <v>9839</v>
      </c>
      <c r="D330" s="6" t="s">
        <v>233</v>
      </c>
      <c r="E330" s="5" t="s">
        <v>234</v>
      </c>
      <c r="F330" s="23">
        <v>5</v>
      </c>
      <c r="G330" s="102">
        <v>0</v>
      </c>
      <c r="H330" s="94">
        <f t="shared" si="59"/>
        <v>0</v>
      </c>
      <c r="I330" s="55">
        <f t="shared" si="60"/>
        <v>0</v>
      </c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5" t="s">
        <v>564</v>
      </c>
      <c r="B331" s="5" t="s">
        <v>241</v>
      </c>
      <c r="C331" s="5">
        <v>20156</v>
      </c>
      <c r="D331" s="6" t="s">
        <v>235</v>
      </c>
      <c r="E331" s="32" t="s">
        <v>20</v>
      </c>
      <c r="F331" s="23">
        <v>3</v>
      </c>
      <c r="G331" s="102">
        <v>0</v>
      </c>
      <c r="H331" s="94">
        <f t="shared" si="59"/>
        <v>0</v>
      </c>
      <c r="I331" s="55">
        <f t="shared" si="60"/>
        <v>0</v>
      </c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>
      <c r="A332" s="5" t="s">
        <v>565</v>
      </c>
      <c r="B332" s="5" t="s">
        <v>241</v>
      </c>
      <c r="C332" s="5">
        <v>40873</v>
      </c>
      <c r="D332" s="6" t="s">
        <v>94</v>
      </c>
      <c r="E332" s="5" t="s">
        <v>22</v>
      </c>
      <c r="F332" s="23">
        <v>32.9</v>
      </c>
      <c r="G332" s="102">
        <v>0</v>
      </c>
      <c r="H332" s="94">
        <f t="shared" si="59"/>
        <v>0</v>
      </c>
      <c r="I332" s="55">
        <f t="shared" si="60"/>
        <v>0</v>
      </c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5" t="s">
        <v>566</v>
      </c>
      <c r="B333" s="5" t="s">
        <v>241</v>
      </c>
      <c r="C333" s="5">
        <v>40783</v>
      </c>
      <c r="D333" s="6" t="s">
        <v>221</v>
      </c>
      <c r="E333" s="5" t="s">
        <v>22</v>
      </c>
      <c r="F333" s="23">
        <v>11.2</v>
      </c>
      <c r="G333" s="102">
        <v>0</v>
      </c>
      <c r="H333" s="94">
        <f t="shared" si="59"/>
        <v>0</v>
      </c>
      <c r="I333" s="55">
        <f t="shared" si="60"/>
        <v>0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>
      <c r="A335" s="3">
        <v>32</v>
      </c>
      <c r="B335" s="2"/>
      <c r="C335" s="15" t="s">
        <v>117</v>
      </c>
      <c r="D335" s="13"/>
      <c r="E335" s="13"/>
      <c r="F335" s="13"/>
      <c r="G335" s="83"/>
      <c r="H335" s="83" t="s">
        <v>7</v>
      </c>
      <c r="I335" s="79">
        <f>SUM(I337:I344)</f>
        <v>0</v>
      </c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>
      <c r="A336" s="3" t="s">
        <v>8</v>
      </c>
      <c r="B336" s="3" t="s">
        <v>9</v>
      </c>
      <c r="C336" s="3" t="s">
        <v>10</v>
      </c>
      <c r="D336" s="4" t="s">
        <v>11</v>
      </c>
      <c r="E336" s="3" t="s">
        <v>12</v>
      </c>
      <c r="F336" s="3" t="s">
        <v>13</v>
      </c>
      <c r="G336" s="83" t="s">
        <v>14</v>
      </c>
      <c r="H336" s="80" t="s">
        <v>414</v>
      </c>
      <c r="I336" s="83" t="s">
        <v>15</v>
      </c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>
      <c r="A337" s="5" t="s">
        <v>567</v>
      </c>
      <c r="B337" s="5" t="s">
        <v>16</v>
      </c>
      <c r="C337" s="5">
        <v>0</v>
      </c>
      <c r="D337" s="6" t="s">
        <v>283</v>
      </c>
      <c r="E337" s="5" t="s">
        <v>20</v>
      </c>
      <c r="F337" s="23">
        <v>3</v>
      </c>
      <c r="G337" s="102">
        <v>0</v>
      </c>
      <c r="H337" s="94">
        <f t="shared" ref="H337:H345" si="61">G337+(G337*$E$5)</f>
        <v>0</v>
      </c>
      <c r="I337" s="55">
        <f t="shared" ref="I337:I344" si="62">H337*F337</f>
        <v>0</v>
      </c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5" t="s">
        <v>568</v>
      </c>
      <c r="B338" s="32" t="s">
        <v>16</v>
      </c>
      <c r="C338" s="5">
        <v>0</v>
      </c>
      <c r="D338" s="22" t="s">
        <v>254</v>
      </c>
      <c r="E338" s="32" t="s">
        <v>20</v>
      </c>
      <c r="F338" s="23">
        <v>3</v>
      </c>
      <c r="G338" s="102">
        <v>0</v>
      </c>
      <c r="H338" s="94">
        <f t="shared" si="61"/>
        <v>0</v>
      </c>
      <c r="I338" s="55">
        <f t="shared" si="62"/>
        <v>0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>
      <c r="A339" s="5" t="s">
        <v>569</v>
      </c>
      <c r="B339" s="32" t="s">
        <v>16</v>
      </c>
      <c r="C339" s="5">
        <v>0</v>
      </c>
      <c r="D339" s="22" t="s">
        <v>419</v>
      </c>
      <c r="E339" s="32" t="s">
        <v>20</v>
      </c>
      <c r="F339" s="23">
        <v>3</v>
      </c>
      <c r="G339" s="102">
        <v>0</v>
      </c>
      <c r="H339" s="94">
        <f t="shared" ref="H339" si="63">G339+(G339*$E$5)</f>
        <v>0</v>
      </c>
      <c r="I339" s="55">
        <f t="shared" ref="I339" si="64">H339*F339</f>
        <v>0</v>
      </c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6.5">
      <c r="A340" s="5" t="s">
        <v>570</v>
      </c>
      <c r="B340" s="5" t="s">
        <v>241</v>
      </c>
      <c r="C340" s="5">
        <v>1014</v>
      </c>
      <c r="D340" s="6" t="s">
        <v>119</v>
      </c>
      <c r="E340" s="5" t="s">
        <v>22</v>
      </c>
      <c r="F340" s="23">
        <v>30</v>
      </c>
      <c r="G340" s="102">
        <v>0</v>
      </c>
      <c r="H340" s="94">
        <f t="shared" si="61"/>
        <v>0</v>
      </c>
      <c r="I340" s="55">
        <f t="shared" si="62"/>
        <v>0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6.5">
      <c r="A341" s="5" t="s">
        <v>571</v>
      </c>
      <c r="B341" s="5" t="s">
        <v>241</v>
      </c>
      <c r="C341" s="5">
        <v>12129</v>
      </c>
      <c r="D341" s="6" t="s">
        <v>139</v>
      </c>
      <c r="E341" s="5" t="s">
        <v>20</v>
      </c>
      <c r="F341" s="23">
        <v>1</v>
      </c>
      <c r="G341" s="102">
        <v>0</v>
      </c>
      <c r="H341" s="94">
        <f t="shared" si="61"/>
        <v>0</v>
      </c>
      <c r="I341" s="55">
        <f t="shared" si="62"/>
        <v>0</v>
      </c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6.5">
      <c r="A342" s="5" t="s">
        <v>572</v>
      </c>
      <c r="B342" s="5" t="s">
        <v>241</v>
      </c>
      <c r="C342" s="5">
        <v>1871</v>
      </c>
      <c r="D342" s="6" t="s">
        <v>151</v>
      </c>
      <c r="E342" s="5" t="s">
        <v>20</v>
      </c>
      <c r="F342" s="23">
        <v>3</v>
      </c>
      <c r="G342" s="102">
        <v>0</v>
      </c>
      <c r="H342" s="94">
        <f t="shared" si="61"/>
        <v>0</v>
      </c>
      <c r="I342" s="55">
        <f t="shared" si="62"/>
        <v>0</v>
      </c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>
      <c r="A343" s="5" t="s">
        <v>573</v>
      </c>
      <c r="B343" s="5" t="s">
        <v>241</v>
      </c>
      <c r="C343" s="5">
        <v>2674</v>
      </c>
      <c r="D343" s="6" t="s">
        <v>152</v>
      </c>
      <c r="E343" s="5" t="s">
        <v>22</v>
      </c>
      <c r="F343" s="23">
        <v>15</v>
      </c>
      <c r="G343" s="102">
        <v>0</v>
      </c>
      <c r="H343" s="94">
        <f t="shared" si="61"/>
        <v>0</v>
      </c>
      <c r="I343" s="55">
        <f t="shared" si="62"/>
        <v>0</v>
      </c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>
      <c r="A344" s="5" t="s">
        <v>574</v>
      </c>
      <c r="B344" s="126" t="s">
        <v>241</v>
      </c>
      <c r="C344" s="5">
        <v>1879</v>
      </c>
      <c r="D344" s="6" t="s">
        <v>157</v>
      </c>
      <c r="E344" s="5" t="s">
        <v>20</v>
      </c>
      <c r="F344" s="23">
        <v>8</v>
      </c>
      <c r="G344" s="102">
        <v>0</v>
      </c>
      <c r="H344" s="94">
        <f t="shared" si="61"/>
        <v>0</v>
      </c>
      <c r="I344" s="55">
        <f t="shared" si="62"/>
        <v>0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>
      <c r="A345" s="8"/>
      <c r="B345" s="124"/>
      <c r="C345" s="23"/>
      <c r="D345" s="123"/>
      <c r="E345" s="124"/>
      <c r="F345" s="124"/>
      <c r="G345" s="122"/>
      <c r="H345" s="118"/>
      <c r="I345" s="119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>
      <c r="A346" s="47">
        <v>33</v>
      </c>
      <c r="B346" s="127"/>
      <c r="C346" s="15" t="s">
        <v>348</v>
      </c>
      <c r="D346" s="13"/>
      <c r="E346" s="13"/>
      <c r="F346" s="13"/>
      <c r="G346" s="83"/>
      <c r="H346" s="83" t="s">
        <v>7</v>
      </c>
      <c r="I346" s="79">
        <f>SUM(I348)</f>
        <v>0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>
      <c r="A347" s="125" t="s">
        <v>8</v>
      </c>
      <c r="B347" s="3" t="s">
        <v>9</v>
      </c>
      <c r="C347" s="3" t="s">
        <v>10</v>
      </c>
      <c r="D347" s="4" t="s">
        <v>11</v>
      </c>
      <c r="E347" s="3" t="s">
        <v>12</v>
      </c>
      <c r="F347" s="3" t="s">
        <v>13</v>
      </c>
      <c r="G347" s="83" t="s">
        <v>14</v>
      </c>
      <c r="H347" s="80" t="s">
        <v>414</v>
      </c>
      <c r="I347" s="83" t="s">
        <v>15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6.5">
      <c r="A348" s="5" t="s">
        <v>575</v>
      </c>
      <c r="B348" s="32" t="s">
        <v>16</v>
      </c>
      <c r="C348" s="5">
        <v>0</v>
      </c>
      <c r="D348" s="22" t="s">
        <v>282</v>
      </c>
      <c r="E348" s="32" t="s">
        <v>20</v>
      </c>
      <c r="F348" s="23">
        <v>1</v>
      </c>
      <c r="G348" s="102">
        <v>0</v>
      </c>
      <c r="H348" s="94">
        <f t="shared" ref="H348" si="65">G348+(G348*$E$5)</f>
        <v>0</v>
      </c>
      <c r="I348" s="55">
        <f t="shared" ref="I348" si="66">H348*F348</f>
        <v>0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>
      <c r="A349" s="1"/>
      <c r="B349" s="1"/>
      <c r="C349" s="1"/>
      <c r="D349" s="1"/>
      <c r="E349" s="1"/>
      <c r="F349" s="1"/>
      <c r="G349" s="86"/>
      <c r="H349" s="77"/>
      <c r="I349" s="77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9.5" customHeight="1">
      <c r="A350" s="175" t="s">
        <v>236</v>
      </c>
      <c r="B350" s="155"/>
      <c r="C350" s="155"/>
      <c r="D350" s="155"/>
      <c r="E350" s="155"/>
      <c r="F350" s="155"/>
      <c r="G350" s="155"/>
      <c r="H350" s="155"/>
      <c r="I350" s="156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>
      <c r="A351" s="3">
        <v>34</v>
      </c>
      <c r="B351" s="2"/>
      <c r="C351" s="15" t="s">
        <v>237</v>
      </c>
      <c r="D351" s="13"/>
      <c r="E351" s="13"/>
      <c r="F351" s="13"/>
      <c r="G351" s="83"/>
      <c r="H351" s="80" t="s">
        <v>7</v>
      </c>
      <c r="I351" s="79">
        <f>SUM(I353:I368)</f>
        <v>0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>
      <c r="A352" s="3" t="s">
        <v>8</v>
      </c>
      <c r="B352" s="3" t="s">
        <v>9</v>
      </c>
      <c r="C352" s="3" t="s">
        <v>10</v>
      </c>
      <c r="D352" s="4" t="s">
        <v>11</v>
      </c>
      <c r="E352" s="3" t="s">
        <v>12</v>
      </c>
      <c r="F352" s="3" t="s">
        <v>13</v>
      </c>
      <c r="G352" s="99" t="s">
        <v>14</v>
      </c>
      <c r="H352" s="82" t="s">
        <v>414</v>
      </c>
      <c r="I352" s="92" t="s">
        <v>15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>
      <c r="A353" s="36" t="s">
        <v>261</v>
      </c>
      <c r="B353" s="37"/>
      <c r="C353" s="38"/>
      <c r="D353" s="39"/>
      <c r="E353" s="38"/>
      <c r="F353" s="38"/>
      <c r="G353" s="105"/>
      <c r="H353" s="109"/>
      <c r="I353" s="89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>
      <c r="A354" s="38" t="s">
        <v>576</v>
      </c>
      <c r="B354" s="37" t="s">
        <v>16</v>
      </c>
      <c r="C354" s="38">
        <v>0</v>
      </c>
      <c r="D354" s="39" t="s">
        <v>262</v>
      </c>
      <c r="E354" s="38" t="s">
        <v>18</v>
      </c>
      <c r="F354" s="38">
        <v>12</v>
      </c>
      <c r="G354" s="106">
        <v>0</v>
      </c>
      <c r="H354" s="94">
        <f t="shared" ref="H354:H368" si="67">G354+(G354*$E$5)</f>
        <v>0</v>
      </c>
      <c r="I354" s="55">
        <f t="shared" ref="I354:I368" si="68">H354*F354</f>
        <v>0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6.5">
      <c r="A355" s="38" t="s">
        <v>577</v>
      </c>
      <c r="B355" s="37" t="s">
        <v>16</v>
      </c>
      <c r="C355" s="38">
        <v>0</v>
      </c>
      <c r="D355" s="39" t="s">
        <v>263</v>
      </c>
      <c r="E355" s="38" t="s">
        <v>20</v>
      </c>
      <c r="F355" s="38">
        <v>26</v>
      </c>
      <c r="G355" s="106">
        <v>0</v>
      </c>
      <c r="H355" s="94">
        <f t="shared" si="67"/>
        <v>0</v>
      </c>
      <c r="I355" s="55">
        <f t="shared" si="68"/>
        <v>0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>
      <c r="A356" s="38" t="s">
        <v>578</v>
      </c>
      <c r="B356" s="37" t="s">
        <v>16</v>
      </c>
      <c r="C356" s="38">
        <v>0</v>
      </c>
      <c r="D356" s="39" t="s">
        <v>264</v>
      </c>
      <c r="E356" s="38" t="s">
        <v>20</v>
      </c>
      <c r="F356" s="38">
        <v>40</v>
      </c>
      <c r="G356" s="106">
        <v>0</v>
      </c>
      <c r="H356" s="94">
        <f t="shared" si="67"/>
        <v>0</v>
      </c>
      <c r="I356" s="55">
        <f t="shared" si="68"/>
        <v>0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24.75">
      <c r="A357" s="38" t="s">
        <v>579</v>
      </c>
      <c r="B357" s="37" t="s">
        <v>16</v>
      </c>
      <c r="C357" s="38">
        <v>0</v>
      </c>
      <c r="D357" s="39" t="s">
        <v>265</v>
      </c>
      <c r="E357" s="38" t="s">
        <v>20</v>
      </c>
      <c r="F357" s="38">
        <v>40</v>
      </c>
      <c r="G357" s="106">
        <v>0</v>
      </c>
      <c r="H357" s="94">
        <f t="shared" si="67"/>
        <v>0</v>
      </c>
      <c r="I357" s="55">
        <f t="shared" si="68"/>
        <v>0</v>
      </c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6.5">
      <c r="A358" s="38" t="s">
        <v>580</v>
      </c>
      <c r="B358" s="37" t="s">
        <v>16</v>
      </c>
      <c r="C358" s="38">
        <v>0</v>
      </c>
      <c r="D358" s="39" t="s">
        <v>266</v>
      </c>
      <c r="E358" s="38" t="s">
        <v>20</v>
      </c>
      <c r="F358" s="38">
        <v>24</v>
      </c>
      <c r="G358" s="106">
        <v>0</v>
      </c>
      <c r="H358" s="94">
        <f t="shared" si="67"/>
        <v>0</v>
      </c>
      <c r="I358" s="55">
        <f t="shared" si="68"/>
        <v>0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>
      <c r="A359" s="38" t="s">
        <v>581</v>
      </c>
      <c r="B359" s="37" t="s">
        <v>16</v>
      </c>
      <c r="C359" s="38">
        <v>0</v>
      </c>
      <c r="D359" s="39" t="s">
        <v>267</v>
      </c>
      <c r="E359" s="38" t="s">
        <v>20</v>
      </c>
      <c r="F359" s="38">
        <v>12</v>
      </c>
      <c r="G359" s="106">
        <v>0</v>
      </c>
      <c r="H359" s="94">
        <f t="shared" si="67"/>
        <v>0</v>
      </c>
      <c r="I359" s="55">
        <f t="shared" si="68"/>
        <v>0</v>
      </c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>
      <c r="A360" s="36" t="s">
        <v>268</v>
      </c>
      <c r="B360" s="37"/>
      <c r="C360" s="38"/>
      <c r="D360" s="39"/>
      <c r="E360" s="38"/>
      <c r="F360" s="38"/>
      <c r="G360" s="107"/>
      <c r="H360" s="94"/>
      <c r="I360" s="55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6.5">
      <c r="A361" s="38" t="s">
        <v>582</v>
      </c>
      <c r="B361" s="37" t="s">
        <v>16</v>
      </c>
      <c r="C361" s="38">
        <v>0</v>
      </c>
      <c r="D361" s="39" t="s">
        <v>269</v>
      </c>
      <c r="E361" s="38" t="s">
        <v>20</v>
      </c>
      <c r="F361" s="38">
        <v>1</v>
      </c>
      <c r="G361" s="106">
        <v>0</v>
      </c>
      <c r="H361" s="94">
        <f t="shared" si="67"/>
        <v>0</v>
      </c>
      <c r="I361" s="55">
        <f t="shared" si="68"/>
        <v>0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6.5">
      <c r="A362" s="38" t="s">
        <v>583</v>
      </c>
      <c r="B362" s="37" t="s">
        <v>16</v>
      </c>
      <c r="C362" s="38">
        <v>0</v>
      </c>
      <c r="D362" s="39" t="s">
        <v>119</v>
      </c>
      <c r="E362" s="38" t="s">
        <v>22</v>
      </c>
      <c r="F362" s="38">
        <v>550</v>
      </c>
      <c r="G362" s="106">
        <v>0</v>
      </c>
      <c r="H362" s="94">
        <f t="shared" si="67"/>
        <v>0</v>
      </c>
      <c r="I362" s="55">
        <f t="shared" si="68"/>
        <v>0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6.5">
      <c r="A363" s="38" t="s">
        <v>584</v>
      </c>
      <c r="B363" s="37" t="s">
        <v>16</v>
      </c>
      <c r="C363" s="38">
        <v>0</v>
      </c>
      <c r="D363" s="39" t="s">
        <v>270</v>
      </c>
      <c r="E363" s="38" t="s">
        <v>20</v>
      </c>
      <c r="F363" s="38">
        <v>7</v>
      </c>
      <c r="G363" s="106">
        <v>0</v>
      </c>
      <c r="H363" s="94">
        <f t="shared" si="67"/>
        <v>0</v>
      </c>
      <c r="I363" s="55">
        <f t="shared" si="68"/>
        <v>0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>
      <c r="A364" s="38" t="s">
        <v>585</v>
      </c>
      <c r="B364" s="37" t="s">
        <v>16</v>
      </c>
      <c r="C364" s="38">
        <v>0</v>
      </c>
      <c r="D364" s="39" t="s">
        <v>271</v>
      </c>
      <c r="E364" s="38" t="s">
        <v>22</v>
      </c>
      <c r="F364" s="38">
        <v>24</v>
      </c>
      <c r="G364" s="106">
        <v>0</v>
      </c>
      <c r="H364" s="94">
        <f t="shared" si="67"/>
        <v>0</v>
      </c>
      <c r="I364" s="55">
        <f t="shared" si="68"/>
        <v>0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>
      <c r="A365" s="38" t="s">
        <v>586</v>
      </c>
      <c r="B365" s="37" t="s">
        <v>16</v>
      </c>
      <c r="C365" s="38">
        <v>0</v>
      </c>
      <c r="D365" s="39" t="s">
        <v>272</v>
      </c>
      <c r="E365" s="38" t="s">
        <v>22</v>
      </c>
      <c r="F365" s="38">
        <v>137</v>
      </c>
      <c r="G365" s="106">
        <v>0</v>
      </c>
      <c r="H365" s="94">
        <f t="shared" si="67"/>
        <v>0</v>
      </c>
      <c r="I365" s="55">
        <f t="shared" si="68"/>
        <v>0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>
      <c r="A366" s="38" t="s">
        <v>587</v>
      </c>
      <c r="B366" s="37" t="s">
        <v>16</v>
      </c>
      <c r="C366" s="38">
        <v>0</v>
      </c>
      <c r="D366" s="39" t="s">
        <v>273</v>
      </c>
      <c r="E366" s="38" t="s">
        <v>22</v>
      </c>
      <c r="F366" s="38">
        <v>20</v>
      </c>
      <c r="G366" s="106">
        <v>0</v>
      </c>
      <c r="H366" s="94">
        <f t="shared" si="67"/>
        <v>0</v>
      </c>
      <c r="I366" s="55">
        <f t="shared" si="68"/>
        <v>0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6.5">
      <c r="A367" s="38" t="s">
        <v>588</v>
      </c>
      <c r="B367" s="37" t="s">
        <v>16</v>
      </c>
      <c r="C367" s="38">
        <v>0</v>
      </c>
      <c r="D367" s="39" t="s">
        <v>274</v>
      </c>
      <c r="E367" s="38" t="s">
        <v>20</v>
      </c>
      <c r="F367" s="38">
        <v>7</v>
      </c>
      <c r="G367" s="106">
        <v>0</v>
      </c>
      <c r="H367" s="94">
        <f t="shared" si="67"/>
        <v>0</v>
      </c>
      <c r="I367" s="55">
        <f>H367*F367</f>
        <v>0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6.5">
      <c r="A368" s="38" t="s">
        <v>589</v>
      </c>
      <c r="B368" s="37" t="s">
        <v>16</v>
      </c>
      <c r="C368" s="38">
        <v>0</v>
      </c>
      <c r="D368" s="39" t="s">
        <v>275</v>
      </c>
      <c r="E368" s="38" t="s">
        <v>20</v>
      </c>
      <c r="F368" s="38">
        <v>2</v>
      </c>
      <c r="G368" s="106">
        <v>0</v>
      </c>
      <c r="H368" s="94">
        <f t="shared" si="67"/>
        <v>0</v>
      </c>
      <c r="I368" s="55">
        <f t="shared" si="68"/>
        <v>0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1" customHeight="1">
      <c r="A369" s="8"/>
      <c r="B369" s="8"/>
      <c r="C369" s="8"/>
      <c r="D369" s="1"/>
      <c r="E369" s="8"/>
      <c r="F369" s="8"/>
      <c r="G369" s="86"/>
      <c r="H369" s="86"/>
      <c r="I369" s="77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8.600000000000001" customHeight="1">
      <c r="A370" s="175" t="s">
        <v>349</v>
      </c>
      <c r="B370" s="155"/>
      <c r="C370" s="155"/>
      <c r="D370" s="155"/>
      <c r="E370" s="155"/>
      <c r="F370" s="155"/>
      <c r="G370" s="155"/>
      <c r="H370" s="155"/>
      <c r="I370" s="156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>
      <c r="A371" s="3">
        <v>35</v>
      </c>
      <c r="B371" s="3"/>
      <c r="C371" s="166" t="s">
        <v>183</v>
      </c>
      <c r="D371" s="154"/>
      <c r="E371" s="154"/>
      <c r="F371" s="167"/>
      <c r="G371" s="83"/>
      <c r="H371" s="80" t="s">
        <v>7</v>
      </c>
      <c r="I371" s="79">
        <f>SUM(I373:I403)</f>
        <v>0</v>
      </c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>
      <c r="A372" s="3" t="s">
        <v>8</v>
      </c>
      <c r="B372" s="3" t="s">
        <v>9</v>
      </c>
      <c r="C372" s="3" t="s">
        <v>10</v>
      </c>
      <c r="D372" s="4" t="s">
        <v>11</v>
      </c>
      <c r="E372" s="3" t="s">
        <v>12</v>
      </c>
      <c r="F372" s="3" t="s">
        <v>13</v>
      </c>
      <c r="G372" s="80" t="s">
        <v>14</v>
      </c>
      <c r="H372" s="80" t="s">
        <v>414</v>
      </c>
      <c r="I372" s="83" t="s">
        <v>15</v>
      </c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>
      <c r="A373" s="5" t="s">
        <v>590</v>
      </c>
      <c r="B373" s="5" t="s">
        <v>241</v>
      </c>
      <c r="C373" s="5">
        <v>863</v>
      </c>
      <c r="D373" s="6" t="s">
        <v>185</v>
      </c>
      <c r="E373" s="5" t="s">
        <v>22</v>
      </c>
      <c r="F373" s="23">
        <v>523.79999999999995</v>
      </c>
      <c r="G373" s="102">
        <v>0</v>
      </c>
      <c r="H373" s="94">
        <f t="shared" ref="H373:H403" si="69">G373+(G373*$E$5)</f>
        <v>0</v>
      </c>
      <c r="I373" s="55">
        <f t="shared" ref="I373:I403" si="70">H373*F373</f>
        <v>0</v>
      </c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>
      <c r="A374" s="5" t="s">
        <v>591</v>
      </c>
      <c r="B374" s="5" t="s">
        <v>241</v>
      </c>
      <c r="C374" s="5">
        <v>867</v>
      </c>
      <c r="D374" s="6" t="s">
        <v>187</v>
      </c>
      <c r="E374" s="5" t="s">
        <v>22</v>
      </c>
      <c r="F374" s="23">
        <v>328</v>
      </c>
      <c r="G374" s="102">
        <v>0</v>
      </c>
      <c r="H374" s="94">
        <f t="shared" si="69"/>
        <v>0</v>
      </c>
      <c r="I374" s="55">
        <f t="shared" si="70"/>
        <v>0</v>
      </c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6.5">
      <c r="A375" s="5" t="s">
        <v>592</v>
      </c>
      <c r="B375" s="5" t="s">
        <v>241</v>
      </c>
      <c r="C375" s="5">
        <v>1018</v>
      </c>
      <c r="D375" s="6" t="s">
        <v>189</v>
      </c>
      <c r="E375" s="5" t="s">
        <v>22</v>
      </c>
      <c r="F375" s="23">
        <v>0.5</v>
      </c>
      <c r="G375" s="103">
        <v>0</v>
      </c>
      <c r="H375" s="94">
        <f t="shared" si="69"/>
        <v>0</v>
      </c>
      <c r="I375" s="55">
        <f t="shared" si="70"/>
        <v>0</v>
      </c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>
      <c r="A376" s="5" t="s">
        <v>593</v>
      </c>
      <c r="B376" s="5" t="s">
        <v>241</v>
      </c>
      <c r="C376" s="5">
        <v>1588</v>
      </c>
      <c r="D376" s="6" t="s">
        <v>191</v>
      </c>
      <c r="E376" s="5" t="s">
        <v>20</v>
      </c>
      <c r="F376" s="23">
        <v>1</v>
      </c>
      <c r="G376" s="102">
        <v>0</v>
      </c>
      <c r="H376" s="94">
        <f t="shared" si="69"/>
        <v>0</v>
      </c>
      <c r="I376" s="55">
        <f t="shared" si="70"/>
        <v>0</v>
      </c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6.5">
      <c r="A377" s="5" t="s">
        <v>594</v>
      </c>
      <c r="B377" s="5" t="s">
        <v>241</v>
      </c>
      <c r="C377" s="5">
        <v>3380</v>
      </c>
      <c r="D377" s="6" t="s">
        <v>193</v>
      </c>
      <c r="E377" s="5" t="s">
        <v>20</v>
      </c>
      <c r="F377" s="23">
        <v>93</v>
      </c>
      <c r="G377" s="102">
        <v>0</v>
      </c>
      <c r="H377" s="94">
        <f t="shared" si="69"/>
        <v>0</v>
      </c>
      <c r="I377" s="55">
        <f t="shared" si="70"/>
        <v>0</v>
      </c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>
      <c r="A378" s="5" t="s">
        <v>595</v>
      </c>
      <c r="B378" s="5" t="s">
        <v>241</v>
      </c>
      <c r="C378" s="5">
        <v>2681</v>
      </c>
      <c r="D378" s="6" t="s">
        <v>195</v>
      </c>
      <c r="E378" s="5" t="s">
        <v>22</v>
      </c>
      <c r="F378" s="23">
        <v>2</v>
      </c>
      <c r="G378" s="102">
        <v>0</v>
      </c>
      <c r="H378" s="94">
        <f t="shared" si="69"/>
        <v>0</v>
      </c>
      <c r="I378" s="55">
        <f t="shared" si="70"/>
        <v>0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>
      <c r="A379" s="5" t="s">
        <v>596</v>
      </c>
      <c r="B379" s="5" t="s">
        <v>241</v>
      </c>
      <c r="C379" s="5">
        <v>1876</v>
      </c>
      <c r="D379" s="6" t="s">
        <v>196</v>
      </c>
      <c r="E379" s="5" t="s">
        <v>20</v>
      </c>
      <c r="F379" s="23">
        <v>1</v>
      </c>
      <c r="G379" s="102">
        <v>0</v>
      </c>
      <c r="H379" s="94">
        <f t="shared" si="69"/>
        <v>0</v>
      </c>
      <c r="I379" s="55">
        <f t="shared" si="70"/>
        <v>0</v>
      </c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>
      <c r="A380" s="5" t="s">
        <v>597</v>
      </c>
      <c r="B380" s="5" t="s">
        <v>241</v>
      </c>
      <c r="C380" s="5">
        <v>1894</v>
      </c>
      <c r="D380" s="6" t="s">
        <v>197</v>
      </c>
      <c r="E380" s="5" t="s">
        <v>20</v>
      </c>
      <c r="F380" s="23">
        <v>3</v>
      </c>
      <c r="G380" s="102">
        <v>0</v>
      </c>
      <c r="H380" s="94">
        <f t="shared" si="69"/>
        <v>0</v>
      </c>
      <c r="I380" s="55">
        <f t="shared" si="70"/>
        <v>0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>
      <c r="A381" s="5" t="s">
        <v>598</v>
      </c>
      <c r="B381" s="5" t="s">
        <v>241</v>
      </c>
      <c r="C381" s="5">
        <v>11854</v>
      </c>
      <c r="D381" s="6" t="s">
        <v>198</v>
      </c>
      <c r="E381" s="5" t="s">
        <v>20</v>
      </c>
      <c r="F381" s="23"/>
      <c r="G381" s="102">
        <v>0</v>
      </c>
      <c r="H381" s="94">
        <f t="shared" si="69"/>
        <v>0</v>
      </c>
      <c r="I381" s="55">
        <f t="shared" si="70"/>
        <v>0</v>
      </c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6.5">
      <c r="A382" s="5" t="s">
        <v>599</v>
      </c>
      <c r="B382" s="5" t="s">
        <v>16</v>
      </c>
      <c r="C382" s="5">
        <v>0</v>
      </c>
      <c r="D382" s="6" t="s">
        <v>95</v>
      </c>
      <c r="E382" s="5" t="s">
        <v>23</v>
      </c>
      <c r="F382" s="23">
        <v>48.97</v>
      </c>
      <c r="G382" s="103">
        <v>0</v>
      </c>
      <c r="H382" s="94">
        <f t="shared" si="69"/>
        <v>0</v>
      </c>
      <c r="I382" s="55">
        <f t="shared" si="70"/>
        <v>0</v>
      </c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6.5">
      <c r="A383" s="5" t="s">
        <v>600</v>
      </c>
      <c r="B383" s="5" t="s">
        <v>16</v>
      </c>
      <c r="C383" s="5">
        <v>0</v>
      </c>
      <c r="D383" s="6" t="s">
        <v>171</v>
      </c>
      <c r="E383" s="5" t="s">
        <v>23</v>
      </c>
      <c r="F383" s="5">
        <v>48.97</v>
      </c>
      <c r="G383" s="104">
        <v>0</v>
      </c>
      <c r="H383" s="94">
        <f t="shared" si="69"/>
        <v>0</v>
      </c>
      <c r="I383" s="55">
        <f t="shared" si="70"/>
        <v>0</v>
      </c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>
      <c r="A384" s="168" t="s">
        <v>199</v>
      </c>
      <c r="B384" s="169"/>
      <c r="C384" s="169"/>
      <c r="D384" s="169"/>
      <c r="E384" s="169"/>
      <c r="F384" s="169"/>
      <c r="G384" s="169"/>
      <c r="H384" s="169"/>
      <c r="I384" s="17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6.5">
      <c r="A385" s="5" t="s">
        <v>601</v>
      </c>
      <c r="B385" s="5" t="s">
        <v>16</v>
      </c>
      <c r="C385" s="5">
        <v>0</v>
      </c>
      <c r="D385" s="6" t="s">
        <v>200</v>
      </c>
      <c r="E385" s="5" t="s">
        <v>20</v>
      </c>
      <c r="F385" s="5">
        <v>1</v>
      </c>
      <c r="G385" s="85">
        <v>0</v>
      </c>
      <c r="H385" s="94">
        <f t="shared" si="69"/>
        <v>0</v>
      </c>
      <c r="I385" s="55">
        <f t="shared" si="70"/>
        <v>0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6.5">
      <c r="A386" s="5" t="s">
        <v>602</v>
      </c>
      <c r="B386" s="5" t="s">
        <v>16</v>
      </c>
      <c r="C386" s="5">
        <v>0</v>
      </c>
      <c r="D386" s="6" t="s">
        <v>201</v>
      </c>
      <c r="E386" s="5" t="s">
        <v>20</v>
      </c>
      <c r="F386" s="5">
        <v>33</v>
      </c>
      <c r="G386" s="85">
        <v>0</v>
      </c>
      <c r="H386" s="94">
        <f t="shared" si="69"/>
        <v>0</v>
      </c>
      <c r="I386" s="55">
        <f t="shared" si="70"/>
        <v>0</v>
      </c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6.5">
      <c r="A387" s="5" t="s">
        <v>603</v>
      </c>
      <c r="B387" s="5" t="s">
        <v>16</v>
      </c>
      <c r="C387" s="5">
        <v>0</v>
      </c>
      <c r="D387" s="6" t="s">
        <v>202</v>
      </c>
      <c r="E387" s="5" t="s">
        <v>20</v>
      </c>
      <c r="F387" s="5">
        <v>93</v>
      </c>
      <c r="G387" s="85">
        <v>0</v>
      </c>
      <c r="H387" s="94">
        <f t="shared" si="69"/>
        <v>0</v>
      </c>
      <c r="I387" s="55">
        <f t="shared" si="70"/>
        <v>0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6.5">
      <c r="A388" s="5" t="s">
        <v>604</v>
      </c>
      <c r="B388" s="5" t="s">
        <v>16</v>
      </c>
      <c r="C388" s="5">
        <v>0</v>
      </c>
      <c r="D388" s="6" t="s">
        <v>203</v>
      </c>
      <c r="E388" s="5" t="s">
        <v>20</v>
      </c>
      <c r="F388" s="5">
        <v>34</v>
      </c>
      <c r="G388" s="85">
        <v>0</v>
      </c>
      <c r="H388" s="94">
        <f t="shared" si="69"/>
        <v>0</v>
      </c>
      <c r="I388" s="55">
        <f t="shared" si="70"/>
        <v>0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6.5">
      <c r="A389" s="5" t="s">
        <v>605</v>
      </c>
      <c r="B389" s="5" t="s">
        <v>16</v>
      </c>
      <c r="C389" s="5">
        <v>0</v>
      </c>
      <c r="D389" s="6" t="s">
        <v>204</v>
      </c>
      <c r="E389" s="5" t="s">
        <v>20</v>
      </c>
      <c r="F389" s="5">
        <v>9</v>
      </c>
      <c r="G389" s="85">
        <v>0</v>
      </c>
      <c r="H389" s="94">
        <f t="shared" si="69"/>
        <v>0</v>
      </c>
      <c r="I389" s="55">
        <f t="shared" si="70"/>
        <v>0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6.5">
      <c r="A390" s="5" t="s">
        <v>606</v>
      </c>
      <c r="B390" s="5" t="s">
        <v>16</v>
      </c>
      <c r="C390" s="5">
        <v>0</v>
      </c>
      <c r="D390" s="6" t="s">
        <v>205</v>
      </c>
      <c r="E390" s="5" t="s">
        <v>20</v>
      </c>
      <c r="F390" s="5">
        <v>33</v>
      </c>
      <c r="G390" s="85">
        <v>0</v>
      </c>
      <c r="H390" s="94">
        <f t="shared" si="69"/>
        <v>0</v>
      </c>
      <c r="I390" s="55">
        <f t="shared" si="70"/>
        <v>0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6.5">
      <c r="A391" s="5" t="s">
        <v>607</v>
      </c>
      <c r="B391" s="5" t="s">
        <v>16</v>
      </c>
      <c r="C391" s="5">
        <v>0</v>
      </c>
      <c r="D391" s="6" t="s">
        <v>206</v>
      </c>
      <c r="E391" s="5" t="s">
        <v>20</v>
      </c>
      <c r="F391" s="5">
        <v>42</v>
      </c>
      <c r="G391" s="85">
        <v>0</v>
      </c>
      <c r="H391" s="94">
        <f t="shared" si="69"/>
        <v>0</v>
      </c>
      <c r="I391" s="55">
        <f t="shared" si="70"/>
        <v>0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6.5">
      <c r="A392" s="5" t="s">
        <v>608</v>
      </c>
      <c r="B392" s="5" t="s">
        <v>16</v>
      </c>
      <c r="C392" s="5">
        <v>0</v>
      </c>
      <c r="D392" s="6" t="s">
        <v>207</v>
      </c>
      <c r="E392" s="5" t="s">
        <v>20</v>
      </c>
      <c r="F392" s="5">
        <v>26</v>
      </c>
      <c r="G392" s="85">
        <v>0</v>
      </c>
      <c r="H392" s="94">
        <f t="shared" si="69"/>
        <v>0</v>
      </c>
      <c r="I392" s="55">
        <f t="shared" si="70"/>
        <v>0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24.75">
      <c r="A393" s="5" t="s">
        <v>609</v>
      </c>
      <c r="B393" s="5" t="s">
        <v>16</v>
      </c>
      <c r="C393" s="5">
        <v>0</v>
      </c>
      <c r="D393" s="6" t="s">
        <v>208</v>
      </c>
      <c r="E393" s="5" t="s">
        <v>20</v>
      </c>
      <c r="F393" s="5">
        <v>99</v>
      </c>
      <c r="G393" s="85">
        <v>0</v>
      </c>
      <c r="H393" s="94">
        <f t="shared" si="69"/>
        <v>0</v>
      </c>
      <c r="I393" s="55">
        <f t="shared" si="70"/>
        <v>0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6.5">
      <c r="A394" s="5" t="s">
        <v>610</v>
      </c>
      <c r="B394" s="5" t="s">
        <v>16</v>
      </c>
      <c r="C394" s="5">
        <v>0</v>
      </c>
      <c r="D394" s="6" t="s">
        <v>209</v>
      </c>
      <c r="E394" s="5" t="s">
        <v>210</v>
      </c>
      <c r="F394" s="5">
        <v>66</v>
      </c>
      <c r="G394" s="85">
        <v>0</v>
      </c>
      <c r="H394" s="94">
        <f t="shared" si="69"/>
        <v>0</v>
      </c>
      <c r="I394" s="55">
        <f t="shared" si="70"/>
        <v>0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>
      <c r="A395" s="5" t="s">
        <v>611</v>
      </c>
      <c r="B395" s="5" t="s">
        <v>16</v>
      </c>
      <c r="C395" s="5">
        <v>0</v>
      </c>
      <c r="D395" s="6" t="s">
        <v>211</v>
      </c>
      <c r="E395" s="5" t="s">
        <v>22</v>
      </c>
      <c r="F395" s="5">
        <v>99</v>
      </c>
      <c r="G395" s="85">
        <v>0</v>
      </c>
      <c r="H395" s="94">
        <f t="shared" si="69"/>
        <v>0</v>
      </c>
      <c r="I395" s="55">
        <f t="shared" si="70"/>
        <v>0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6.5">
      <c r="A396" s="5" t="s">
        <v>612</v>
      </c>
      <c r="B396" s="5" t="s">
        <v>16</v>
      </c>
      <c r="C396" s="5">
        <v>0</v>
      </c>
      <c r="D396" s="6" t="s">
        <v>212</v>
      </c>
      <c r="E396" s="5" t="s">
        <v>20</v>
      </c>
      <c r="F396" s="5">
        <v>20</v>
      </c>
      <c r="G396" s="85">
        <v>0</v>
      </c>
      <c r="H396" s="94">
        <f t="shared" si="69"/>
        <v>0</v>
      </c>
      <c r="I396" s="55">
        <f t="shared" si="70"/>
        <v>0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>
      <c r="A397" s="5" t="s">
        <v>613</v>
      </c>
      <c r="B397" s="5" t="s">
        <v>16</v>
      </c>
      <c r="C397" s="5">
        <v>0</v>
      </c>
      <c r="D397" s="6" t="s">
        <v>213</v>
      </c>
      <c r="E397" s="5" t="s">
        <v>20</v>
      </c>
      <c r="F397" s="5">
        <v>225</v>
      </c>
      <c r="G397" s="85">
        <v>0</v>
      </c>
      <c r="H397" s="94">
        <f t="shared" si="69"/>
        <v>0</v>
      </c>
      <c r="I397" s="55">
        <f t="shared" si="70"/>
        <v>0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6.5">
      <c r="A398" s="5" t="s">
        <v>614</v>
      </c>
      <c r="B398" s="5" t="s">
        <v>16</v>
      </c>
      <c r="C398" s="5">
        <v>0</v>
      </c>
      <c r="D398" s="6" t="s">
        <v>214</v>
      </c>
      <c r="E398" s="5" t="s">
        <v>20</v>
      </c>
      <c r="F398" s="5">
        <v>144</v>
      </c>
      <c r="G398" s="85">
        <v>0</v>
      </c>
      <c r="H398" s="94">
        <f t="shared" si="69"/>
        <v>0</v>
      </c>
      <c r="I398" s="55">
        <f t="shared" si="70"/>
        <v>0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6.5">
      <c r="A399" s="5" t="s">
        <v>615</v>
      </c>
      <c r="B399" s="5" t="s">
        <v>16</v>
      </c>
      <c r="C399" s="5">
        <v>0</v>
      </c>
      <c r="D399" s="6" t="s">
        <v>215</v>
      </c>
      <c r="E399" s="5" t="s">
        <v>20</v>
      </c>
      <c r="F399" s="5">
        <v>16</v>
      </c>
      <c r="G399" s="85">
        <v>0</v>
      </c>
      <c r="H399" s="94">
        <f t="shared" si="69"/>
        <v>0</v>
      </c>
      <c r="I399" s="55">
        <f t="shared" si="70"/>
        <v>0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24.75">
      <c r="A400" s="5" t="s">
        <v>616</v>
      </c>
      <c r="B400" s="5" t="s">
        <v>16</v>
      </c>
      <c r="C400" s="5">
        <v>0</v>
      </c>
      <c r="D400" s="6" t="s">
        <v>216</v>
      </c>
      <c r="E400" s="5" t="s">
        <v>20</v>
      </c>
      <c r="F400" s="5">
        <v>56</v>
      </c>
      <c r="G400" s="85">
        <v>0</v>
      </c>
      <c r="H400" s="94">
        <f t="shared" si="69"/>
        <v>0</v>
      </c>
      <c r="I400" s="55">
        <f t="shared" si="70"/>
        <v>0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6.5">
      <c r="A401" s="5" t="s">
        <v>617</v>
      </c>
      <c r="B401" s="5" t="s">
        <v>16</v>
      </c>
      <c r="C401" s="5">
        <v>0</v>
      </c>
      <c r="D401" s="6" t="s">
        <v>217</v>
      </c>
      <c r="E401" s="5" t="s">
        <v>20</v>
      </c>
      <c r="F401" s="5">
        <v>31</v>
      </c>
      <c r="G401" s="85">
        <v>0</v>
      </c>
      <c r="H401" s="94">
        <f t="shared" si="69"/>
        <v>0</v>
      </c>
      <c r="I401" s="55">
        <f t="shared" si="70"/>
        <v>0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6.5">
      <c r="A402" s="5" t="s">
        <v>618</v>
      </c>
      <c r="B402" s="5" t="s">
        <v>16</v>
      </c>
      <c r="C402" s="5">
        <v>0</v>
      </c>
      <c r="D402" s="6" t="s">
        <v>218</v>
      </c>
      <c r="E402" s="5" t="s">
        <v>20</v>
      </c>
      <c r="F402" s="5">
        <v>33</v>
      </c>
      <c r="G402" s="85">
        <v>0</v>
      </c>
      <c r="H402" s="94">
        <f t="shared" si="69"/>
        <v>0</v>
      </c>
      <c r="I402" s="55">
        <f t="shared" si="70"/>
        <v>0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6.5">
      <c r="A403" s="5" t="s">
        <v>619</v>
      </c>
      <c r="B403" s="5" t="s">
        <v>16</v>
      </c>
      <c r="C403" s="5">
        <v>0</v>
      </c>
      <c r="D403" s="6" t="s">
        <v>219</v>
      </c>
      <c r="E403" s="5" t="s">
        <v>20</v>
      </c>
      <c r="F403" s="5">
        <v>33</v>
      </c>
      <c r="G403" s="85">
        <v>0</v>
      </c>
      <c r="H403" s="94">
        <f t="shared" si="69"/>
        <v>0</v>
      </c>
      <c r="I403" s="55">
        <f t="shared" si="70"/>
        <v>0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>
      <c r="A404" s="8"/>
      <c r="B404" s="8"/>
      <c r="C404" s="8"/>
      <c r="D404" s="1"/>
      <c r="E404" s="8"/>
      <c r="F404" s="8"/>
      <c r="G404" s="86"/>
      <c r="H404" s="86"/>
      <c r="I404" s="77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</sheetData>
  <mergeCells count="38">
    <mergeCell ref="A384:I384"/>
    <mergeCell ref="A108:I108"/>
    <mergeCell ref="A110:I110"/>
    <mergeCell ref="C10:G10"/>
    <mergeCell ref="A2:I2"/>
    <mergeCell ref="A3:B3"/>
    <mergeCell ref="G4:I4"/>
    <mergeCell ref="A4:B4"/>
    <mergeCell ref="C4:F4"/>
    <mergeCell ref="C3:I3"/>
    <mergeCell ref="C371:F371"/>
    <mergeCell ref="A263:I264"/>
    <mergeCell ref="C266:F266"/>
    <mergeCell ref="A304:I305"/>
    <mergeCell ref="A370:I370"/>
    <mergeCell ref="A276:I277"/>
    <mergeCell ref="A350:I350"/>
    <mergeCell ref="E6:F6"/>
    <mergeCell ref="G5:I6"/>
    <mergeCell ref="A5:C6"/>
    <mergeCell ref="A70:I71"/>
    <mergeCell ref="E5:F5"/>
    <mergeCell ref="C259:F259"/>
    <mergeCell ref="C88:F88"/>
    <mergeCell ref="A8:I8"/>
    <mergeCell ref="C19:F19"/>
    <mergeCell ref="C25:F25"/>
    <mergeCell ref="C51:F51"/>
    <mergeCell ref="C37:F37"/>
    <mergeCell ref="C15:F15"/>
    <mergeCell ref="C129:F129"/>
    <mergeCell ref="C139:F139"/>
    <mergeCell ref="C45:F45"/>
    <mergeCell ref="C195:F195"/>
    <mergeCell ref="A131:I131"/>
    <mergeCell ref="A134:I134"/>
    <mergeCell ref="A103:I103"/>
    <mergeCell ref="A94:I94"/>
  </mergeCells>
  <phoneticPr fontId="10" type="noConversion"/>
  <pageMargins left="0.511811024" right="0.511811024" top="0.78740157499999996" bottom="0.78740157499999996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BC5A7-7E8A-46EE-83FC-89DCE51DBE57}">
  <dimension ref="A2:I14"/>
  <sheetViews>
    <sheetView workbookViewId="0">
      <selection activeCell="L19" sqref="L19"/>
    </sheetView>
  </sheetViews>
  <sheetFormatPr defaultRowHeight="15"/>
  <cols>
    <col min="1" max="1" width="7.28515625" customWidth="1"/>
    <col min="2" max="2" width="5.140625" customWidth="1"/>
    <col min="3" max="3" width="6.28515625" customWidth="1"/>
    <col min="4" max="4" width="45.5703125" customWidth="1"/>
    <col min="5" max="5" width="9.140625" customWidth="1"/>
    <col min="9" max="9" width="10.28515625" bestFit="1" customWidth="1"/>
  </cols>
  <sheetData>
    <row r="2" spans="1:9" ht="15" customHeight="1">
      <c r="A2" s="194" t="s">
        <v>0</v>
      </c>
      <c r="B2" s="194"/>
      <c r="C2" s="194"/>
      <c r="D2" s="194"/>
      <c r="E2" s="194"/>
      <c r="F2" s="194"/>
      <c r="G2" s="194"/>
      <c r="H2" s="194"/>
      <c r="I2" s="194"/>
    </row>
    <row r="3" spans="1:9" ht="23.25" customHeight="1">
      <c r="A3" s="159" t="s">
        <v>1</v>
      </c>
      <c r="B3" s="160"/>
      <c r="C3" s="195" t="s">
        <v>2</v>
      </c>
      <c r="D3" s="195"/>
      <c r="E3" s="195"/>
      <c r="F3" s="195"/>
      <c r="G3" s="195"/>
      <c r="H3" s="195"/>
      <c r="I3" s="195"/>
    </row>
    <row r="4" spans="1:9" ht="23.25" customHeight="1">
      <c r="A4" s="159" t="s">
        <v>4</v>
      </c>
      <c r="B4" s="160"/>
      <c r="C4" s="195" t="s">
        <v>5</v>
      </c>
      <c r="D4" s="195"/>
      <c r="E4" s="195"/>
      <c r="F4" s="195"/>
      <c r="G4" s="195"/>
      <c r="H4" s="195"/>
      <c r="I4" s="195"/>
    </row>
    <row r="5" spans="1:9" ht="15" customHeight="1"/>
    <row r="6" spans="1:9" ht="15.75" thickBot="1"/>
    <row r="7" spans="1:9" ht="15.75" thickBot="1">
      <c r="A7" s="184" t="s">
        <v>402</v>
      </c>
      <c r="B7" s="185"/>
      <c r="C7" s="185"/>
      <c r="D7" s="185"/>
      <c r="E7" s="185"/>
      <c r="F7" s="185"/>
      <c r="G7" s="185"/>
      <c r="H7" s="186"/>
      <c r="I7" s="72" t="s">
        <v>391</v>
      </c>
    </row>
    <row r="8" spans="1:9">
      <c r="A8" s="73" t="s">
        <v>403</v>
      </c>
      <c r="B8" s="187" t="s">
        <v>404</v>
      </c>
      <c r="C8" s="188"/>
      <c r="D8" s="188"/>
      <c r="E8" s="188"/>
      <c r="F8" s="188"/>
      <c r="G8" s="188"/>
      <c r="H8" s="189"/>
      <c r="I8" s="74">
        <v>0</v>
      </c>
    </row>
    <row r="9" spans="1:9">
      <c r="A9" s="73" t="s">
        <v>405</v>
      </c>
      <c r="B9" s="187" t="s">
        <v>406</v>
      </c>
      <c r="C9" s="188"/>
      <c r="D9" s="188"/>
      <c r="E9" s="188"/>
      <c r="F9" s="188"/>
      <c r="G9" s="188"/>
      <c r="H9" s="189"/>
      <c r="I9" s="74">
        <v>0</v>
      </c>
    </row>
    <row r="10" spans="1:9">
      <c r="A10" s="73" t="s">
        <v>407</v>
      </c>
      <c r="B10" s="190" t="s">
        <v>408</v>
      </c>
      <c r="C10" s="190"/>
      <c r="D10" s="190"/>
      <c r="E10" s="190"/>
      <c r="F10" s="190"/>
      <c r="G10" s="190"/>
      <c r="H10" s="190"/>
      <c r="I10" s="74">
        <v>0</v>
      </c>
    </row>
    <row r="11" spans="1:9">
      <c r="A11" s="73" t="s">
        <v>409</v>
      </c>
      <c r="B11" s="190" t="s">
        <v>410</v>
      </c>
      <c r="C11" s="190"/>
      <c r="D11" s="190"/>
      <c r="E11" s="190"/>
      <c r="F11" s="190"/>
      <c r="G11" s="190"/>
      <c r="H11" s="190"/>
      <c r="I11" s="74">
        <v>0</v>
      </c>
    </row>
    <row r="12" spans="1:9">
      <c r="A12" s="73" t="s">
        <v>411</v>
      </c>
      <c r="B12" s="190" t="s">
        <v>412</v>
      </c>
      <c r="C12" s="190"/>
      <c r="D12" s="190"/>
      <c r="E12" s="190"/>
      <c r="F12" s="190"/>
      <c r="G12" s="190"/>
      <c r="H12" s="190"/>
      <c r="I12" s="74">
        <v>0</v>
      </c>
    </row>
    <row r="13" spans="1:9" ht="15.75" thickBot="1">
      <c r="A13" s="73" t="s">
        <v>413</v>
      </c>
      <c r="B13" s="190" t="s">
        <v>624</v>
      </c>
      <c r="C13" s="190"/>
      <c r="D13" s="190"/>
      <c r="E13" s="190"/>
      <c r="F13" s="190"/>
      <c r="G13" s="190"/>
      <c r="H13" s="190"/>
      <c r="I13" s="74">
        <v>0</v>
      </c>
    </row>
    <row r="14" spans="1:9" ht="15.75" thickBot="1">
      <c r="A14" s="191" t="s">
        <v>388</v>
      </c>
      <c r="B14" s="192"/>
      <c r="C14" s="192"/>
      <c r="D14" s="192"/>
      <c r="E14" s="192"/>
      <c r="F14" s="192"/>
      <c r="G14" s="192"/>
      <c r="H14" s="193"/>
      <c r="I14" s="71">
        <f>SUM(I8+I9+I10+I11+I12+I13)/100</f>
        <v>0</v>
      </c>
    </row>
  </sheetData>
  <mergeCells count="13">
    <mergeCell ref="A3:B3"/>
    <mergeCell ref="A4:B4"/>
    <mergeCell ref="A2:I2"/>
    <mergeCell ref="C3:I3"/>
    <mergeCell ref="C4:I4"/>
    <mergeCell ref="A7:H7"/>
    <mergeCell ref="B8:H8"/>
    <mergeCell ref="B9:H9"/>
    <mergeCell ref="B13:H13"/>
    <mergeCell ref="A14:H14"/>
    <mergeCell ref="B10:H10"/>
    <mergeCell ref="B11:H11"/>
    <mergeCell ref="B12:H1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84841-B09E-49D0-85E1-35F147BF6B76}">
  <dimension ref="A1:K47"/>
  <sheetViews>
    <sheetView tabSelected="1" zoomScaleNormal="100" workbookViewId="0">
      <selection activeCell="D5" sqref="D5"/>
    </sheetView>
  </sheetViews>
  <sheetFormatPr defaultRowHeight="15"/>
  <cols>
    <col min="1" max="1" width="4.28515625" customWidth="1"/>
    <col min="2" max="2" width="21.7109375" customWidth="1"/>
    <col min="3" max="3" width="11.140625" customWidth="1"/>
    <col min="4" max="4" width="6.7109375" style="64" customWidth="1"/>
    <col min="5" max="10" width="8" customWidth="1"/>
    <col min="17" max="18" width="9.140625" customWidth="1"/>
  </cols>
  <sheetData>
    <row r="1" spans="1:10">
      <c r="A1" s="196" t="s">
        <v>393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ht="12" customHeight="1">
      <c r="A2" s="198" t="s">
        <v>11</v>
      </c>
      <c r="B2" s="198"/>
      <c r="C2" s="199" t="s">
        <v>390</v>
      </c>
      <c r="D2" s="198" t="s">
        <v>391</v>
      </c>
      <c r="E2" s="197" t="s">
        <v>392</v>
      </c>
      <c r="F2" s="197"/>
      <c r="G2" s="197"/>
      <c r="H2" s="197"/>
      <c r="I2" s="197"/>
      <c r="J2" s="197"/>
    </row>
    <row r="3" spans="1:10" ht="10.5" customHeight="1">
      <c r="A3" s="198"/>
      <c r="B3" s="198"/>
      <c r="C3" s="200"/>
      <c r="D3" s="198"/>
      <c r="E3" s="65">
        <v>1</v>
      </c>
      <c r="F3" s="65">
        <v>2</v>
      </c>
      <c r="G3" s="65">
        <v>3</v>
      </c>
      <c r="H3" s="65">
        <v>4</v>
      </c>
      <c r="I3" s="65">
        <v>5</v>
      </c>
      <c r="J3" s="65">
        <v>6</v>
      </c>
    </row>
    <row r="4" spans="1:10" ht="14.45" customHeight="1">
      <c r="A4" s="203" t="str">
        <f>ORÇAMENTÁRIA!A8</f>
        <v>BATALHÃO DE POLÍCIA MILITAR DE PROTEÇÃO AMBIENTAL</v>
      </c>
      <c r="B4" s="204">
        <f>ORÇAMENTÁRIA!B8</f>
        <v>0</v>
      </c>
      <c r="C4" s="204">
        <f>ORÇAMENTÁRIA!G8</f>
        <v>0</v>
      </c>
      <c r="D4" s="204">
        <f>ORÇAMENTÁRIA!I8</f>
        <v>0</v>
      </c>
      <c r="E4" s="69"/>
      <c r="F4" s="69"/>
      <c r="G4" s="69"/>
      <c r="H4" s="69"/>
      <c r="I4" s="69"/>
      <c r="J4" s="69"/>
    </row>
    <row r="5" spans="1:10">
      <c r="A5" s="52" t="str">
        <f>ORÇAMENTÁRIA!A9</f>
        <v>1.0</v>
      </c>
      <c r="B5" s="53" t="str">
        <f>ORÇAMENTÁRIA!B9</f>
        <v>ADMINISTRAÇÃO DA OBRA</v>
      </c>
      <c r="C5" s="55">
        <f>ORÇAMENTÁRIA!H9</f>
        <v>0</v>
      </c>
      <c r="D5" s="66" t="e">
        <f>ORÇAMENTÁRIA!I9</f>
        <v>#DIV/0!</v>
      </c>
      <c r="E5" s="67" t="e">
        <f>$D$5/6</f>
        <v>#DIV/0!</v>
      </c>
      <c r="F5" s="67" t="e">
        <f t="shared" ref="F5:J5" si="0">$D$5/6</f>
        <v>#DIV/0!</v>
      </c>
      <c r="G5" s="67" t="e">
        <f t="shared" si="0"/>
        <v>#DIV/0!</v>
      </c>
      <c r="H5" s="67" t="e">
        <f t="shared" si="0"/>
        <v>#DIV/0!</v>
      </c>
      <c r="I5" s="67" t="e">
        <f t="shared" si="0"/>
        <v>#DIV/0!</v>
      </c>
      <c r="J5" s="67" t="e">
        <f t="shared" si="0"/>
        <v>#DIV/0!</v>
      </c>
    </row>
    <row r="6" spans="1:10">
      <c r="A6" s="52" t="str">
        <f>ORÇAMENTÁRIA!A10</f>
        <v>2.0</v>
      </c>
      <c r="B6" s="53" t="str">
        <f>ORÇAMENTÁRIA!B10</f>
        <v>SERVIÇOS PRELIMINARES</v>
      </c>
      <c r="C6" s="55">
        <f>ORÇAMENTÁRIA!H10</f>
        <v>0</v>
      </c>
      <c r="D6" s="66" t="e">
        <f>ORÇAMENTÁRIA!I10</f>
        <v>#DIV/0!</v>
      </c>
      <c r="E6" s="67" t="e">
        <f>D6</f>
        <v>#DIV/0!</v>
      </c>
      <c r="F6" s="68"/>
      <c r="G6" s="68"/>
      <c r="H6" s="68"/>
      <c r="I6" s="68"/>
      <c r="J6" s="68"/>
    </row>
    <row r="7" spans="1:10">
      <c r="A7" s="201" t="str">
        <f>ORÇAMENTÁRIA!A12</f>
        <v>IMPLANTAÇÃO - SERVIÇOS COMPLEMENTARES</v>
      </c>
      <c r="B7" s="202">
        <f>ORÇAMENTÁRIA!B12</f>
        <v>0</v>
      </c>
      <c r="C7" s="202">
        <f>ORÇAMENTÁRIA!G12</f>
        <v>0</v>
      </c>
      <c r="D7" s="202">
        <f>ORÇAMENTÁRIA!I12</f>
        <v>0</v>
      </c>
      <c r="E7" s="68"/>
      <c r="F7" s="68"/>
      <c r="G7" s="68"/>
      <c r="H7" s="68"/>
      <c r="I7" s="68"/>
      <c r="J7" s="68"/>
    </row>
    <row r="8" spans="1:10">
      <c r="A8" s="52" t="str">
        <f>ORÇAMENTÁRIA!A13</f>
        <v>3.0</v>
      </c>
      <c r="B8" s="53" t="str">
        <f>ORÇAMENTÁRIA!B13</f>
        <v>CALÇAMENTO - PASSEIO PÚBLICO</v>
      </c>
      <c r="C8" s="55">
        <f>ORÇAMENTÁRIA!H13</f>
        <v>0</v>
      </c>
      <c r="D8" s="66" t="e">
        <f>ORÇAMENTÁRIA!I13</f>
        <v>#DIV/0!</v>
      </c>
      <c r="E8" s="68"/>
      <c r="F8" s="67" t="e">
        <f>D8</f>
        <v>#DIV/0!</v>
      </c>
      <c r="G8" s="68"/>
      <c r="H8" s="68"/>
      <c r="I8" s="68"/>
      <c r="J8" s="68"/>
    </row>
    <row r="9" spans="1:10">
      <c r="A9" s="52" t="str">
        <f>ORÇAMENTÁRIA!A14</f>
        <v>4.0</v>
      </c>
      <c r="B9" s="53" t="str">
        <f>ORÇAMENTÁRIA!B14</f>
        <v>ABRIGO DE LIXO</v>
      </c>
      <c r="C9" s="55">
        <f>ORÇAMENTÁRIA!H14</f>
        <v>0</v>
      </c>
      <c r="D9" s="66" t="e">
        <f>ORÇAMENTÁRIA!I14</f>
        <v>#DIV/0!</v>
      </c>
      <c r="E9" s="68"/>
      <c r="F9" s="68"/>
      <c r="G9" s="68"/>
      <c r="H9" s="68"/>
      <c r="I9" s="67" t="e">
        <f>D9</f>
        <v>#DIV/0!</v>
      </c>
      <c r="J9" s="68"/>
    </row>
    <row r="10" spans="1:10">
      <c r="A10" s="52" t="str">
        <f>ORÇAMENTÁRIA!A15</f>
        <v>5.0</v>
      </c>
      <c r="B10" s="58" t="str">
        <f>ORÇAMENTÁRIA!B15</f>
        <v>PAVILHÃO DE BANDEIRAS</v>
      </c>
      <c r="C10" s="55">
        <f>ORÇAMENTÁRIA!H15</f>
        <v>0</v>
      </c>
      <c r="D10" s="66" t="e">
        <f>ORÇAMENTÁRIA!I15</f>
        <v>#DIV/0!</v>
      </c>
      <c r="E10" s="68"/>
      <c r="F10" s="68"/>
      <c r="G10" s="68"/>
      <c r="H10" s="68"/>
      <c r="I10" s="67" t="e">
        <f>D10</f>
        <v>#DIV/0!</v>
      </c>
      <c r="J10" s="68"/>
    </row>
    <row r="11" spans="1:10">
      <c r="A11" s="52" t="str">
        <f>ORÇAMENTÁRIA!A16</f>
        <v>6.0</v>
      </c>
      <c r="B11" s="58" t="str">
        <f>ORÇAMENTÁRIA!B16</f>
        <v>PISO INTERTRAVADO</v>
      </c>
      <c r="C11" s="55">
        <f>ORÇAMENTÁRIA!H16</f>
        <v>0</v>
      </c>
      <c r="D11" s="66" t="e">
        <f>ORÇAMENTÁRIA!I16</f>
        <v>#DIV/0!</v>
      </c>
      <c r="E11" s="68"/>
      <c r="F11" s="68"/>
      <c r="G11" s="68"/>
      <c r="H11" s="67" t="e">
        <f>D11</f>
        <v>#DIV/0!</v>
      </c>
      <c r="I11" s="68"/>
      <c r="J11" s="68"/>
    </row>
    <row r="12" spans="1:10">
      <c r="A12" s="52" t="str">
        <f>ORÇAMENTÁRIA!A17</f>
        <v>7.0</v>
      </c>
      <c r="B12" s="58" t="str">
        <f>ORÇAMENTÁRIA!B17</f>
        <v>PAISAGISMO</v>
      </c>
      <c r="C12" s="55">
        <f>ORÇAMENTÁRIA!H17</f>
        <v>0</v>
      </c>
      <c r="D12" s="66" t="e">
        <f>ORÇAMENTÁRIA!I17</f>
        <v>#DIV/0!</v>
      </c>
      <c r="E12" s="68"/>
      <c r="F12" s="68"/>
      <c r="G12" s="68"/>
      <c r="H12" s="68"/>
      <c r="I12" s="68"/>
      <c r="J12" s="67" t="e">
        <f>D12</f>
        <v>#DIV/0!</v>
      </c>
    </row>
    <row r="13" spans="1:10">
      <c r="A13" s="201" t="str">
        <f>ORÇAMENTÁRIA!A19</f>
        <v>BLOCO ADMINISTRATIVO</v>
      </c>
      <c r="B13" s="202">
        <f>ORÇAMENTÁRIA!B19</f>
        <v>0</v>
      </c>
      <c r="C13" s="202">
        <f>ORÇAMENTÁRIA!G19</f>
        <v>0</v>
      </c>
      <c r="D13" s="202">
        <f>ORÇAMENTÁRIA!I19</f>
        <v>0</v>
      </c>
      <c r="E13" s="68"/>
      <c r="F13" s="68"/>
      <c r="G13" s="68"/>
      <c r="H13" s="68"/>
      <c r="I13" s="68"/>
      <c r="J13" s="68"/>
    </row>
    <row r="14" spans="1:10">
      <c r="A14" s="52" t="str">
        <f>ORÇAMENTÁRIA!A20</f>
        <v>8.0</v>
      </c>
      <c r="B14" s="53" t="str">
        <f>ORÇAMENTÁRIA!B20</f>
        <v>DEMOLIÇÃO</v>
      </c>
      <c r="C14" s="55">
        <f>ORÇAMENTÁRIA!H20</f>
        <v>0</v>
      </c>
      <c r="D14" s="66" t="e">
        <f>ORÇAMENTÁRIA!I20</f>
        <v>#DIV/0!</v>
      </c>
      <c r="E14" s="67" t="e">
        <f>D14</f>
        <v>#DIV/0!</v>
      </c>
      <c r="F14" s="68"/>
      <c r="G14" s="68"/>
      <c r="H14" s="68"/>
      <c r="I14" s="68"/>
      <c r="J14" s="68"/>
    </row>
    <row r="15" spans="1:10">
      <c r="A15" s="52" t="str">
        <f>ORÇAMENTÁRIA!A21</f>
        <v>9.0</v>
      </c>
      <c r="B15" s="53" t="str">
        <f>ORÇAMENTÁRIA!B21</f>
        <v xml:space="preserve">ALVENÁRIA </v>
      </c>
      <c r="C15" s="55">
        <f>ORÇAMENTÁRIA!H21</f>
        <v>0</v>
      </c>
      <c r="D15" s="66" t="e">
        <f>ORÇAMENTÁRIA!I21</f>
        <v>#DIV/0!</v>
      </c>
      <c r="E15" s="67" t="e">
        <f>D15</f>
        <v>#DIV/0!</v>
      </c>
      <c r="F15" s="68"/>
      <c r="G15" s="68"/>
      <c r="H15" s="68"/>
      <c r="I15" s="68"/>
      <c r="J15" s="68"/>
    </row>
    <row r="16" spans="1:10">
      <c r="A16" s="52" t="str">
        <f>ORÇAMENTÁRIA!A22</f>
        <v>10.0</v>
      </c>
      <c r="B16" s="53" t="str">
        <f>ORÇAMENTÁRIA!B22</f>
        <v>PLACA CIMENTÍCIA</v>
      </c>
      <c r="C16" s="55">
        <f>ORÇAMENTÁRIA!H22</f>
        <v>0</v>
      </c>
      <c r="D16" s="66" t="e">
        <f>ORÇAMENTÁRIA!I22</f>
        <v>#DIV/0!</v>
      </c>
      <c r="E16" s="68"/>
      <c r="F16" s="68"/>
      <c r="G16" s="67" t="e">
        <f>D16</f>
        <v>#DIV/0!</v>
      </c>
      <c r="H16" s="68"/>
      <c r="I16" s="68"/>
      <c r="J16" s="68"/>
    </row>
    <row r="17" spans="1:10">
      <c r="A17" s="52" t="str">
        <f>ORÇAMENTÁRIA!A23</f>
        <v>11.0</v>
      </c>
      <c r="B17" s="53" t="str">
        <f>ORÇAMENTÁRIA!B23</f>
        <v>CALÇADA EXTERNA</v>
      </c>
      <c r="C17" s="55">
        <f>ORÇAMENTÁRIA!H23</f>
        <v>0</v>
      </c>
      <c r="D17" s="66" t="e">
        <f>ORÇAMENTÁRIA!I23</f>
        <v>#DIV/0!</v>
      </c>
      <c r="E17" s="68"/>
      <c r="F17" s="67" t="e">
        <f>D17</f>
        <v>#DIV/0!</v>
      </c>
      <c r="G17" s="68"/>
      <c r="H17" s="68"/>
      <c r="I17" s="68"/>
      <c r="J17" s="68"/>
    </row>
    <row r="18" spans="1:10">
      <c r="A18" s="52" t="str">
        <f>ORÇAMENTÁRIA!A24</f>
        <v>12.0</v>
      </c>
      <c r="B18" s="59" t="str">
        <f>ORÇAMENTÁRIA!B24</f>
        <v>ESQUADRIAS</v>
      </c>
      <c r="C18" s="55">
        <f>ORÇAMENTÁRIA!H24</f>
        <v>0</v>
      </c>
      <c r="D18" s="66" t="e">
        <f>ORÇAMENTÁRIA!I24</f>
        <v>#DIV/0!</v>
      </c>
      <c r="E18" s="68"/>
      <c r="F18" s="68"/>
      <c r="G18" s="68"/>
      <c r="H18" s="67" t="e">
        <f>D18</f>
        <v>#DIV/0!</v>
      </c>
      <c r="I18" s="68"/>
      <c r="J18" s="68"/>
    </row>
    <row r="19" spans="1:10">
      <c r="A19" s="52" t="str">
        <f>ORÇAMENTÁRIA!A25</f>
        <v>13.0</v>
      </c>
      <c r="B19" s="59" t="str">
        <f>ORÇAMENTÁRIA!B25</f>
        <v>REVESTIMENTO</v>
      </c>
      <c r="C19" s="55">
        <f>ORÇAMENTÁRIA!H25</f>
        <v>0</v>
      </c>
      <c r="D19" s="66" t="e">
        <f>ORÇAMENTÁRIA!I25</f>
        <v>#DIV/0!</v>
      </c>
      <c r="E19" s="68"/>
      <c r="F19" s="67" t="e">
        <f>D19</f>
        <v>#DIV/0!</v>
      </c>
      <c r="G19" s="68"/>
      <c r="H19" s="68"/>
      <c r="I19" s="68"/>
      <c r="J19" s="68"/>
    </row>
    <row r="20" spans="1:10">
      <c r="A20" s="52" t="str">
        <f>ORÇAMENTÁRIA!A26</f>
        <v>14.0</v>
      </c>
      <c r="B20" s="59" t="str">
        <f>ORÇAMENTÁRIA!B26</f>
        <v>FORRO</v>
      </c>
      <c r="C20" s="55">
        <f>ORÇAMENTÁRIA!H26</f>
        <v>0</v>
      </c>
      <c r="D20" s="66" t="e">
        <f>ORÇAMENTÁRIA!I26</f>
        <v>#DIV/0!</v>
      </c>
      <c r="E20" s="68"/>
      <c r="F20" s="68"/>
      <c r="G20" s="68"/>
      <c r="H20" s="68"/>
      <c r="I20" s="67" t="e">
        <f>D20</f>
        <v>#DIV/0!</v>
      </c>
      <c r="J20" s="68"/>
    </row>
    <row r="21" spans="1:10">
      <c r="A21" s="52" t="str">
        <f>ORÇAMENTÁRIA!A27</f>
        <v>15.0</v>
      </c>
      <c r="B21" s="59" t="str">
        <f>ORÇAMENTÁRIA!B27</f>
        <v>PINTURA</v>
      </c>
      <c r="C21" s="55">
        <f>ORÇAMENTÁRIA!H27</f>
        <v>0</v>
      </c>
      <c r="D21" s="66" t="e">
        <f>ORÇAMENTÁRIA!I27</f>
        <v>#DIV/0!</v>
      </c>
      <c r="E21" s="68"/>
      <c r="F21" s="68"/>
      <c r="G21" s="68"/>
      <c r="H21" s="68"/>
      <c r="I21" s="68"/>
      <c r="J21" s="67" t="e">
        <f>D21</f>
        <v>#DIV/0!</v>
      </c>
    </row>
    <row r="22" spans="1:10">
      <c r="A22" s="52" t="str">
        <f>ORÇAMENTÁRIA!A28</f>
        <v>16.0</v>
      </c>
      <c r="B22" s="59" t="str">
        <f>ORÇAMENTÁRIA!B28</f>
        <v>ACESSIBILIDADE</v>
      </c>
      <c r="C22" s="55">
        <f>ORÇAMENTÁRIA!H28</f>
        <v>0</v>
      </c>
      <c r="D22" s="66" t="e">
        <f>ORÇAMENTÁRIA!I28</f>
        <v>#DIV/0!</v>
      </c>
      <c r="E22" s="68"/>
      <c r="F22" s="68"/>
      <c r="G22" s="68"/>
      <c r="H22" s="68"/>
      <c r="I22" s="68"/>
      <c r="J22" s="67" t="e">
        <f>D22</f>
        <v>#DIV/0!</v>
      </c>
    </row>
    <row r="23" spans="1:10">
      <c r="A23" s="52" t="str">
        <f>ORÇAMENTÁRIA!A29</f>
        <v>17.0</v>
      </c>
      <c r="B23" s="59" t="str">
        <f>ORÇAMENTÁRIA!B29</f>
        <v>DRENAGEM PLUVIAL</v>
      </c>
      <c r="C23" s="55">
        <f>ORÇAMENTÁRIA!H29</f>
        <v>0</v>
      </c>
      <c r="D23" s="66" t="e">
        <f>ORÇAMENTÁRIA!I29</f>
        <v>#DIV/0!</v>
      </c>
      <c r="E23" s="68"/>
      <c r="F23" s="68"/>
      <c r="G23" s="68"/>
      <c r="H23" s="68"/>
      <c r="I23" s="67" t="e">
        <f>D23</f>
        <v>#DIV/0!</v>
      </c>
      <c r="J23" s="68"/>
    </row>
    <row r="24" spans="1:10">
      <c r="A24" s="52" t="str">
        <f>ORÇAMENTÁRIA!A30</f>
        <v>18.0</v>
      </c>
      <c r="B24" s="53" t="str">
        <f>ORÇAMENTÁRIA!B30</f>
        <v>HIDROSANITÁRIO</v>
      </c>
      <c r="C24" s="55">
        <f>ORÇAMENTÁRIA!H30</f>
        <v>0</v>
      </c>
      <c r="D24" s="66" t="e">
        <f>ORÇAMENTÁRIA!I30</f>
        <v>#DIV/0!</v>
      </c>
      <c r="E24" s="68"/>
      <c r="F24" s="68"/>
      <c r="G24" s="67" t="e">
        <f>D24</f>
        <v>#DIV/0!</v>
      </c>
      <c r="H24" s="68"/>
      <c r="I24" s="68"/>
      <c r="J24" s="68"/>
    </row>
    <row r="25" spans="1:10">
      <c r="A25" s="52" t="str">
        <f>ORÇAMENTÁRIA!A31</f>
        <v>19.0</v>
      </c>
      <c r="B25" s="53" t="str">
        <f>ORÇAMENTÁRIA!B31</f>
        <v>INSTALAÇÃO DE ESGOTAMENTO SANITÁRIO</v>
      </c>
      <c r="C25" s="55">
        <f>ORÇAMENTÁRIA!H31</f>
        <v>0</v>
      </c>
      <c r="D25" s="66" t="e">
        <f>ORÇAMENTÁRIA!I31</f>
        <v>#DIV/0!</v>
      </c>
      <c r="E25" s="67" t="e">
        <f>D25</f>
        <v>#DIV/0!</v>
      </c>
      <c r="F25" s="68"/>
      <c r="G25" s="68"/>
      <c r="H25" s="68"/>
      <c r="I25" s="68"/>
      <c r="J25" s="68"/>
    </row>
    <row r="26" spans="1:10">
      <c r="A26" s="52" t="str">
        <f>ORÇAMENTÁRIA!A32</f>
        <v>20.0</v>
      </c>
      <c r="B26" s="53" t="str">
        <f>ORÇAMENTÁRIA!B32</f>
        <v>INSTALAÇÕES ELÉTRICAS</v>
      </c>
      <c r="C26" s="55">
        <f>ORÇAMENTÁRIA!H32</f>
        <v>0</v>
      </c>
      <c r="D26" s="66" t="e">
        <f>ORÇAMENTÁRIA!I32</f>
        <v>#DIV/0!</v>
      </c>
      <c r="E26" s="68"/>
      <c r="F26" s="67" t="e">
        <f>D26</f>
        <v>#DIV/0!</v>
      </c>
      <c r="G26" s="68"/>
      <c r="H26" s="68"/>
      <c r="I26" s="68"/>
      <c r="J26" s="68"/>
    </row>
    <row r="27" spans="1:10">
      <c r="A27" s="52" t="str">
        <f>ORÇAMENTÁRIA!A33</f>
        <v>21.0</v>
      </c>
      <c r="B27" s="53" t="str">
        <f>ORÇAMENTÁRIA!B33</f>
        <v>SERVIÇOS COMPLEMENTARES</v>
      </c>
      <c r="C27" s="55">
        <f>ORÇAMENTÁRIA!H33</f>
        <v>0</v>
      </c>
      <c r="D27" s="66" t="e">
        <f>ORÇAMENTÁRIA!I33</f>
        <v>#DIV/0!</v>
      </c>
      <c r="E27" s="68"/>
      <c r="F27" s="67" t="e">
        <f>D27</f>
        <v>#DIV/0!</v>
      </c>
      <c r="G27" s="68"/>
      <c r="H27" s="68"/>
      <c r="I27" s="68"/>
      <c r="J27" s="68"/>
    </row>
    <row r="28" spans="1:10">
      <c r="A28" s="201" t="str">
        <f>ORÇAMENTÁRIA!A35</f>
        <v>BLOCO CETA</v>
      </c>
      <c r="B28" s="202">
        <f>ORÇAMENTÁRIA!B35</f>
        <v>0</v>
      </c>
      <c r="C28" s="202">
        <f>ORÇAMENTÁRIA!G35</f>
        <v>0</v>
      </c>
      <c r="D28" s="202">
        <f>ORÇAMENTÁRIA!I35</f>
        <v>0</v>
      </c>
      <c r="E28" s="68"/>
      <c r="F28" s="68"/>
      <c r="G28" s="68"/>
      <c r="H28" s="68"/>
      <c r="I28" s="68"/>
      <c r="J28" s="68"/>
    </row>
    <row r="29" spans="1:10">
      <c r="A29" s="52" t="str">
        <f>ORÇAMENTÁRIA!A36</f>
        <v>22.0</v>
      </c>
      <c r="B29" s="53" t="str">
        <f>ORÇAMENTÁRIA!B36</f>
        <v>PINTURA</v>
      </c>
      <c r="C29" s="55">
        <f>ORÇAMENTÁRIA!H36</f>
        <v>0</v>
      </c>
      <c r="D29" s="66" t="e">
        <f>ORÇAMENTÁRIA!I36</f>
        <v>#DIV/0!</v>
      </c>
      <c r="E29" s="68"/>
      <c r="F29" s="68"/>
      <c r="G29" s="68"/>
      <c r="H29" s="68"/>
      <c r="I29" s="68"/>
      <c r="J29" s="67" t="e">
        <f>D29</f>
        <v>#DIV/0!</v>
      </c>
    </row>
    <row r="30" spans="1:10">
      <c r="A30" s="201" t="str">
        <f>ORÇAMENTÁRIA!A38</f>
        <v>GUARDA</v>
      </c>
      <c r="B30" s="202">
        <f>ORÇAMENTÁRIA!B38</f>
        <v>0</v>
      </c>
      <c r="C30" s="202">
        <f>ORÇAMENTÁRIA!G38</f>
        <v>0</v>
      </c>
      <c r="D30" s="202">
        <f>ORÇAMENTÁRIA!I38</f>
        <v>0</v>
      </c>
      <c r="E30" s="68"/>
      <c r="F30" s="68"/>
      <c r="G30" s="68"/>
      <c r="H30" s="68"/>
      <c r="I30" s="68"/>
      <c r="J30" s="68"/>
    </row>
    <row r="31" spans="1:10">
      <c r="A31" s="52" t="str">
        <f>ORÇAMENTÁRIA!A39</f>
        <v>23.0</v>
      </c>
      <c r="B31" s="53" t="str">
        <f>ORÇAMENTÁRIA!B39</f>
        <v>PLACA CIMENTÍCIA</v>
      </c>
      <c r="C31" s="55">
        <f>ORÇAMENTÁRIA!H39</f>
        <v>0</v>
      </c>
      <c r="D31" s="66" t="e">
        <f>ORÇAMENTÁRIA!I39</f>
        <v>#DIV/0!</v>
      </c>
      <c r="E31" s="68"/>
      <c r="F31" s="68"/>
      <c r="G31" s="67" t="e">
        <f>D31</f>
        <v>#DIV/0!</v>
      </c>
      <c r="H31" s="68"/>
      <c r="I31" s="68"/>
      <c r="J31" s="68"/>
    </row>
    <row r="32" spans="1:10">
      <c r="A32" s="52" t="str">
        <f>ORÇAMENTÁRIA!A40</f>
        <v>24.0</v>
      </c>
      <c r="B32" s="53" t="str">
        <f>ORÇAMENTÁRIA!B40</f>
        <v>PINTURA</v>
      </c>
      <c r="C32" s="55">
        <f>ORÇAMENTÁRIA!H40</f>
        <v>0</v>
      </c>
      <c r="D32" s="66" t="e">
        <f>ORÇAMENTÁRIA!I40</f>
        <v>#DIV/0!</v>
      </c>
      <c r="E32" s="68"/>
      <c r="F32" s="68"/>
      <c r="G32" s="68"/>
      <c r="H32" s="68"/>
      <c r="I32" s="68"/>
      <c r="J32" s="67" t="e">
        <f>D32</f>
        <v>#DIV/0!</v>
      </c>
    </row>
    <row r="33" spans="1:11">
      <c r="A33" s="52" t="str">
        <f>ORÇAMENTÁRIA!A41</f>
        <v>25.0</v>
      </c>
      <c r="B33" s="53" t="str">
        <f>ORÇAMENTÁRIA!B41</f>
        <v>INSTALAÇÕES ELÉTRICAS</v>
      </c>
      <c r="C33" s="55">
        <f>ORÇAMENTÁRIA!H41</f>
        <v>0</v>
      </c>
      <c r="D33" s="66" t="e">
        <f>ORÇAMENTÁRIA!I41</f>
        <v>#DIV/0!</v>
      </c>
      <c r="E33" s="68"/>
      <c r="F33" s="68"/>
      <c r="G33" s="68"/>
      <c r="H33" s="67" t="e">
        <f>D33</f>
        <v>#DIV/0!</v>
      </c>
      <c r="I33" s="68"/>
      <c r="J33" s="68"/>
    </row>
    <row r="34" spans="1:11">
      <c r="A34" s="52" t="str">
        <f>ORÇAMENTÁRIA!A42</f>
        <v>26.0</v>
      </c>
      <c r="B34" s="57" t="str">
        <f>ORÇAMENTÁRIA!B42</f>
        <v>PAISAGISMO</v>
      </c>
      <c r="C34" s="55">
        <f>ORÇAMENTÁRIA!H42</f>
        <v>0</v>
      </c>
      <c r="D34" s="66" t="e">
        <f>ORÇAMENTÁRIA!I42</f>
        <v>#DIV/0!</v>
      </c>
      <c r="E34" s="68"/>
      <c r="F34" s="68"/>
      <c r="G34" s="68"/>
      <c r="H34" s="68"/>
      <c r="I34" s="68"/>
      <c r="J34" s="67" t="e">
        <f>D34</f>
        <v>#DIV/0!</v>
      </c>
    </row>
    <row r="35" spans="1:11">
      <c r="A35" s="201" t="str">
        <f>ORÇAMENTÁRIA!A44</f>
        <v>PÓRTICO</v>
      </c>
      <c r="B35" s="202">
        <f>ORÇAMENTÁRIA!B44</f>
        <v>0</v>
      </c>
      <c r="C35" s="202">
        <f>ORÇAMENTÁRIA!G44</f>
        <v>0</v>
      </c>
      <c r="D35" s="202">
        <f>ORÇAMENTÁRIA!I44</f>
        <v>0</v>
      </c>
      <c r="E35" s="68"/>
      <c r="F35" s="68"/>
      <c r="G35" s="68"/>
      <c r="H35" s="68"/>
      <c r="I35" s="68"/>
      <c r="J35" s="68"/>
    </row>
    <row r="36" spans="1:11">
      <c r="A36" s="52" t="str">
        <f>ORÇAMENTÁRIA!A45</f>
        <v>27.0</v>
      </c>
      <c r="B36" s="53" t="str">
        <f>ORÇAMENTÁRIA!B45</f>
        <v>ESTRUTURAL</v>
      </c>
      <c r="C36" s="56">
        <f>ORÇAMENTÁRIA!H45</f>
        <v>0</v>
      </c>
      <c r="D36" s="66" t="e">
        <f>ORÇAMENTÁRIA!I45</f>
        <v>#DIV/0!</v>
      </c>
      <c r="E36" s="67" t="e">
        <f>D36</f>
        <v>#DIV/0!</v>
      </c>
      <c r="F36" s="68"/>
      <c r="G36" s="68"/>
      <c r="H36" s="68"/>
      <c r="I36" s="68"/>
      <c r="J36" s="68"/>
    </row>
    <row r="37" spans="1:11">
      <c r="A37" s="52" t="str">
        <f>ORÇAMENTÁRIA!A46</f>
        <v>28.0</v>
      </c>
      <c r="B37" s="53" t="str">
        <f>ORÇAMENTÁRIA!B46</f>
        <v>PLACA CIMENTÍCIA</v>
      </c>
      <c r="C37" s="56">
        <f>ORÇAMENTÁRIA!H46</f>
        <v>0</v>
      </c>
      <c r="D37" s="66" t="e">
        <f>ORÇAMENTÁRIA!I46</f>
        <v>#DIV/0!</v>
      </c>
      <c r="E37" s="68"/>
      <c r="F37" s="68"/>
      <c r="G37" s="67" t="e">
        <f>D37</f>
        <v>#DIV/0!</v>
      </c>
      <c r="H37" s="68"/>
      <c r="I37" s="68"/>
      <c r="J37" s="68"/>
    </row>
    <row r="38" spans="1:11">
      <c r="A38" s="52" t="str">
        <f>ORÇAMENTÁRIA!A47</f>
        <v>29.0</v>
      </c>
      <c r="B38" s="53" t="str">
        <f>ORÇAMENTÁRIA!B47</f>
        <v>FORRO</v>
      </c>
      <c r="C38" s="56">
        <f>ORÇAMENTÁRIA!H47</f>
        <v>0</v>
      </c>
      <c r="D38" s="66" t="e">
        <f>ORÇAMENTÁRIA!I47</f>
        <v>#DIV/0!</v>
      </c>
      <c r="E38" s="68"/>
      <c r="F38" s="68"/>
      <c r="G38" s="68"/>
      <c r="H38" s="68"/>
      <c r="I38" s="67" t="e">
        <f>D38</f>
        <v>#DIV/0!</v>
      </c>
      <c r="J38" s="68"/>
    </row>
    <row r="39" spans="1:11">
      <c r="A39" s="52" t="str">
        <f>ORÇAMENTÁRIA!A48</f>
        <v>30.0</v>
      </c>
      <c r="B39" s="53" t="str">
        <f>ORÇAMENTÁRIA!B48</f>
        <v>PINTURA</v>
      </c>
      <c r="C39" s="56">
        <f>ORÇAMENTÁRIA!H48</f>
        <v>0</v>
      </c>
      <c r="D39" s="66" t="e">
        <f>ORÇAMENTÁRIA!I48</f>
        <v>#DIV/0!</v>
      </c>
      <c r="E39" s="68"/>
      <c r="F39" s="68"/>
      <c r="G39" s="68"/>
      <c r="H39" s="68"/>
      <c r="I39" s="68"/>
      <c r="J39" s="67" t="e">
        <f>D39</f>
        <v>#DIV/0!</v>
      </c>
    </row>
    <row r="40" spans="1:11">
      <c r="A40" s="52" t="str">
        <f>ORÇAMENTÁRIA!A49</f>
        <v>31.0</v>
      </c>
      <c r="B40" s="53" t="str">
        <f>ORÇAMENTÁRIA!B49</f>
        <v>DRENAGEM PLUVIAL</v>
      </c>
      <c r="C40" s="56">
        <f>ORÇAMENTÁRIA!H49</f>
        <v>0</v>
      </c>
      <c r="D40" s="66" t="e">
        <f>ORÇAMENTÁRIA!I49</f>
        <v>#DIV/0!</v>
      </c>
      <c r="E40" s="68"/>
      <c r="F40" s="68"/>
      <c r="G40" s="68"/>
      <c r="H40" s="68"/>
      <c r="I40" s="67" t="e">
        <f>D40</f>
        <v>#DIV/0!</v>
      </c>
      <c r="J40" s="68"/>
    </row>
    <row r="41" spans="1:11">
      <c r="A41" s="52" t="str">
        <f>ORÇAMENTÁRIA!A50</f>
        <v>32.0</v>
      </c>
      <c r="B41" s="53" t="str">
        <f>ORÇAMENTÁRIA!B50</f>
        <v>INSTALAÇÕES ELÉTRICAS</v>
      </c>
      <c r="C41" s="56">
        <f>ORÇAMENTÁRIA!H50</f>
        <v>0</v>
      </c>
      <c r="D41" s="66" t="e">
        <f>ORÇAMENTÁRIA!I50</f>
        <v>#DIV/0!</v>
      </c>
      <c r="E41" s="68"/>
      <c r="F41" s="68"/>
      <c r="G41" s="68"/>
      <c r="H41" s="67" t="e">
        <f>D41</f>
        <v>#DIV/0!</v>
      </c>
      <c r="I41" s="68"/>
      <c r="J41" s="68"/>
    </row>
    <row r="42" spans="1:11">
      <c r="A42" s="52" t="str">
        <f>ORÇAMENTÁRIA!A51</f>
        <v>33.0</v>
      </c>
      <c r="B42" s="53" t="str">
        <f>ORÇAMENTÁRIA!B51</f>
        <v>SERVIÇOS COMPLEMENTARES</v>
      </c>
      <c r="C42" s="56">
        <f>ORÇAMENTÁRIA!H51</f>
        <v>0</v>
      </c>
      <c r="D42" s="66" t="e">
        <f>ORÇAMENTÁRIA!I51</f>
        <v>#DIV/0!</v>
      </c>
      <c r="E42" s="68"/>
      <c r="F42" s="68"/>
      <c r="G42" s="68"/>
      <c r="H42" s="68"/>
      <c r="I42" s="68"/>
      <c r="J42" s="67" t="e">
        <f>D42</f>
        <v>#DIV/0!</v>
      </c>
    </row>
    <row r="43" spans="1:11">
      <c r="A43" s="201" t="str">
        <f>ORÇAMENTÁRIA!A53</f>
        <v>PREVENÇÃO DE INCÊNDIO - BLOCO ADM, CETA E GUARDA</v>
      </c>
      <c r="B43" s="202">
        <f>ORÇAMENTÁRIA!B53</f>
        <v>0</v>
      </c>
      <c r="C43" s="202">
        <f>ORÇAMENTÁRIA!G53</f>
        <v>0</v>
      </c>
      <c r="D43" s="202">
        <f>ORÇAMENTÁRIA!I53</f>
        <v>0</v>
      </c>
      <c r="E43" s="68"/>
      <c r="F43" s="68"/>
      <c r="G43" s="68"/>
      <c r="H43" s="68"/>
      <c r="I43" s="68"/>
      <c r="J43" s="68"/>
    </row>
    <row r="44" spans="1:11">
      <c r="A44" s="27" t="str">
        <f>ORÇAMENTÁRIA!A54</f>
        <v>34.0</v>
      </c>
      <c r="B44" s="53" t="str">
        <f>ORÇAMENTÁRIA!B54</f>
        <v>COMBATE E PREVENÇÃO DE INCÊNDIO</v>
      </c>
      <c r="C44" s="56">
        <f>ORÇAMENTÁRIA!H54</f>
        <v>0</v>
      </c>
      <c r="D44" s="66" t="e">
        <f>ORÇAMENTÁRIA!I54</f>
        <v>#DIV/0!</v>
      </c>
      <c r="E44" s="68"/>
      <c r="F44" s="68"/>
      <c r="G44" s="68"/>
      <c r="H44" s="68"/>
      <c r="I44" s="68"/>
      <c r="J44" s="67" t="e">
        <f>D44</f>
        <v>#DIV/0!</v>
      </c>
    </row>
    <row r="45" spans="1:11">
      <c r="A45" s="201" t="str">
        <f>ORÇAMENTÁRIA!A56</f>
        <v>SPDA - BLOCO ADM, CETA E GUARDA</v>
      </c>
      <c r="B45" s="202">
        <f>ORÇAMENTÁRIA!B56</f>
        <v>0</v>
      </c>
      <c r="C45" s="202">
        <f>ORÇAMENTÁRIA!G56</f>
        <v>0</v>
      </c>
      <c r="D45" s="202">
        <f>ORÇAMENTÁRIA!I56</f>
        <v>0</v>
      </c>
      <c r="E45" s="68"/>
      <c r="F45" s="68"/>
      <c r="G45" s="68"/>
      <c r="H45" s="68"/>
      <c r="I45" s="68"/>
      <c r="J45" s="68"/>
    </row>
    <row r="46" spans="1:11">
      <c r="A46" s="27" t="str">
        <f>ORÇAMENTÁRIA!A57</f>
        <v>35.0</v>
      </c>
      <c r="B46" s="46" t="str">
        <f>ORÇAMENTÁRIA!B57</f>
        <v>SPDA</v>
      </c>
      <c r="C46" s="56">
        <f>ORÇAMENTÁRIA!H57</f>
        <v>0</v>
      </c>
      <c r="D46" s="66" t="e">
        <f>ORÇAMENTÁRIA!I57</f>
        <v>#DIV/0!</v>
      </c>
      <c r="E46" s="68"/>
      <c r="F46" s="68"/>
      <c r="G46" s="68"/>
      <c r="H46" s="68"/>
      <c r="I46" s="68"/>
      <c r="J46" s="67" t="e">
        <f>D46</f>
        <v>#DIV/0!</v>
      </c>
    </row>
    <row r="47" spans="1:11">
      <c r="C47" s="62">
        <f>ORÇAMENTÁRIA!H59</f>
        <v>0</v>
      </c>
      <c r="D47" s="63" t="e">
        <f>ORÇAMENTÁRIA!I59</f>
        <v>#DIV/0!</v>
      </c>
      <c r="E47" s="110" t="e">
        <f t="shared" ref="E47:J47" si="1">SUM(E5:E46)</f>
        <v>#DIV/0!</v>
      </c>
      <c r="F47" s="110" t="e">
        <f t="shared" si="1"/>
        <v>#DIV/0!</v>
      </c>
      <c r="G47" s="110" t="e">
        <f t="shared" si="1"/>
        <v>#DIV/0!</v>
      </c>
      <c r="H47" s="110" t="e">
        <f t="shared" si="1"/>
        <v>#DIV/0!</v>
      </c>
      <c r="I47" s="110" t="e">
        <f t="shared" si="1"/>
        <v>#DIV/0!</v>
      </c>
      <c r="J47" s="110" t="e">
        <f t="shared" si="1"/>
        <v>#DIV/0!</v>
      </c>
      <c r="K47" s="70" t="e">
        <f>SUM(E47:J47)</f>
        <v>#DIV/0!</v>
      </c>
    </row>
  </sheetData>
  <mergeCells count="13">
    <mergeCell ref="A13:D13"/>
    <mergeCell ref="A4:D4"/>
    <mergeCell ref="A7:D7"/>
    <mergeCell ref="A43:D43"/>
    <mergeCell ref="A45:D45"/>
    <mergeCell ref="A35:D35"/>
    <mergeCell ref="A28:D28"/>
    <mergeCell ref="A30:D30"/>
    <mergeCell ref="A1:J1"/>
    <mergeCell ref="E2:J2"/>
    <mergeCell ref="A2:B3"/>
    <mergeCell ref="C2:C3"/>
    <mergeCell ref="D2:D3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ORÇAMENTÁRIA</vt:lpstr>
      <vt:lpstr>DESCRITIVA</vt:lpstr>
      <vt:lpstr>BDI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BPMPA</dc:creator>
  <cp:lastModifiedBy>Willian</cp:lastModifiedBy>
  <cp:lastPrinted>2023-08-03T13:45:56Z</cp:lastPrinted>
  <dcterms:created xsi:type="dcterms:W3CDTF">2023-05-02T16:28:19Z</dcterms:created>
  <dcterms:modified xsi:type="dcterms:W3CDTF">2023-08-17T14:29:01Z</dcterms:modified>
</cp:coreProperties>
</file>